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pivotCache/pivotCacheDefinition6.xml" ContentType="application/vnd.openxmlformats-officedocument.spreadsheetml.pivotCacheDefinition+xml"/>
  <Override PartName="/xl/pivotCache/pivotCacheRecords6.xml" ContentType="application/vnd.openxmlformats-officedocument.spreadsheetml.pivotCacheRecords+xml"/>
  <Override PartName="/xl/pivotCache/pivotCacheDefinition7.xml" ContentType="application/vnd.openxmlformats-officedocument.spreadsheetml.pivotCacheDefinition+xml"/>
  <Override PartName="/xl/pivotCache/pivotCacheRecords7.xml" ContentType="application/vnd.openxmlformats-officedocument.spreadsheetml.pivotCacheRecords+xml"/>
  <Override PartName="/xl/pivotCache/pivotCacheDefinition8.xml" ContentType="application/vnd.openxmlformats-officedocument.spreadsheetml.pivotCacheDefinition+xml"/>
  <Override PartName="/xl/pivotCache/pivotCacheRecords8.xml" ContentType="application/vnd.openxmlformats-officedocument.spreadsheetml.pivotCacheRecords+xml"/>
  <Override PartName="/xl/pivotCache/pivotCacheDefinition9.xml" ContentType="application/vnd.openxmlformats-officedocument.spreadsheetml.pivotCacheDefinition+xml"/>
  <Override PartName="/xl/pivotCache/pivotCacheRecords9.xml" ContentType="application/vnd.openxmlformats-officedocument.spreadsheetml.pivotCacheRecords+xml"/>
  <Override PartName="/xl/pivotCache/pivotCacheDefinition10.xml" ContentType="application/vnd.openxmlformats-officedocument.spreadsheetml.pivotCacheDefinition+xml"/>
  <Override PartName="/xl/pivotCache/pivotCacheRecords10.xml" ContentType="application/vnd.openxmlformats-officedocument.spreadsheetml.pivotCacheRecords+xml"/>
  <Override PartName="/xl/pivotCache/pivotCacheDefinition11.xml" ContentType="application/vnd.openxmlformats-officedocument.spreadsheetml.pivotCacheDefinition+xml"/>
  <Override PartName="/xl/pivotCache/pivotCacheRecords11.xml" ContentType="application/vnd.openxmlformats-officedocument.spreadsheetml.pivotCacheRecords+xml"/>
  <Override PartName="/xl/pivotCache/pivotCacheDefinition12.xml" ContentType="application/vnd.openxmlformats-officedocument.spreadsheetml.pivotCacheDefinition+xml"/>
  <Override PartName="/xl/pivotCache/pivotCacheRecords1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8.xml" ContentType="application/vnd.openxmlformats-officedocument.spreadsheetml.pivotTable+xml"/>
  <Override PartName="/xl/drawings/drawing2.xml" ContentType="application/vnd.openxmlformats-officedocument.drawing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pivotTables/pivotTable9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12.xml" ContentType="application/vnd.openxmlformats-officedocument.spreadsheetml.pivotTable+xml"/>
  <Override PartName="/xl/pivotTables/pivotTable13.xml" ContentType="application/vnd.openxmlformats-officedocument.spreadsheetml.pivotTable+xml"/>
  <Override PartName="/xl/pivotTables/pivotTable14.xml" ContentType="application/vnd.openxmlformats-officedocument.spreadsheetml.pivotTable+xml"/>
  <Override PartName="/xl/pivotTables/pivotTable15.xml" ContentType="application/vnd.openxmlformats-officedocument.spreadsheetml.pivotTable+xml"/>
  <Override PartName="/xl/pivotTables/pivotTable16.xml" ContentType="application/vnd.openxmlformats-officedocument.spreadsheetml.pivotTable+xml"/>
  <Override PartName="/xl/drawings/drawing3.xml" ContentType="application/vnd.openxmlformats-officedocument.drawing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pivotTables/pivotTable17.xml" ContentType="application/vnd.openxmlformats-officedocument.spreadsheetml.pivotTable+xml"/>
  <Override PartName="/xl/pivotTables/pivotTable18.xml" ContentType="application/vnd.openxmlformats-officedocument.spreadsheetml.pivotTable+xml"/>
  <Override PartName="/xl/pivotTables/pivotTable19.xml" ContentType="application/vnd.openxmlformats-officedocument.spreadsheetml.pivotTable+xml"/>
  <Override PartName="/xl/pivotTables/pivotTable20.xml" ContentType="application/vnd.openxmlformats-officedocument.spreadsheetml.pivotTable+xml"/>
  <Override PartName="/xl/pivotTables/pivotTable21.xml" ContentType="application/vnd.openxmlformats-officedocument.spreadsheetml.pivotTable+xml"/>
  <Override PartName="/xl/pivotTables/pivotTable22.xml" ContentType="application/vnd.openxmlformats-officedocument.spreadsheetml.pivotTable+xml"/>
  <Override PartName="/xl/pivotTables/pivotTable23.xml" ContentType="application/vnd.openxmlformats-officedocument.spreadsheetml.pivotTable+xml"/>
  <Override PartName="/xl/pivotTables/pivotTable24.xml" ContentType="application/vnd.openxmlformats-officedocument.spreadsheetml.pivotTable+xml"/>
  <Override PartName="/xl/drawings/drawing4.xml" ContentType="application/vnd.openxmlformats-officedocument.drawing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pivotTables/pivotTable25.xml" ContentType="application/vnd.openxmlformats-officedocument.spreadsheetml.pivotTable+xml"/>
  <Override PartName="/xl/pivotTables/pivotTable26.xml" ContentType="application/vnd.openxmlformats-officedocument.spreadsheetml.pivotTable+xml"/>
  <Override PartName="/xl/pivotTables/pivotTable27.xml" ContentType="application/vnd.openxmlformats-officedocument.spreadsheetml.pivotTable+xml"/>
  <Override PartName="/xl/pivotTables/pivotTable28.xml" ContentType="application/vnd.openxmlformats-officedocument.spreadsheetml.pivotTable+xml"/>
  <Override PartName="/xl/pivotTables/pivotTable29.xml" ContentType="application/vnd.openxmlformats-officedocument.spreadsheetml.pivotTable+xml"/>
  <Override PartName="/xl/pivotTables/pivotTable30.xml" ContentType="application/vnd.openxmlformats-officedocument.spreadsheetml.pivotTable+xml"/>
  <Override PartName="/xl/pivotTables/pivotTable31.xml" ContentType="application/vnd.openxmlformats-officedocument.spreadsheetml.pivotTable+xml"/>
  <Override PartName="/xl/pivotTables/pivotTable32.xml" ContentType="application/vnd.openxmlformats-officedocument.spreadsheetml.pivotTable+xml"/>
  <Override PartName="/xl/drawings/drawing5.xml" ContentType="application/vnd.openxmlformats-officedocument.drawing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pivotTables/pivotTable33.xml" ContentType="application/vnd.openxmlformats-officedocument.spreadsheetml.pivotTable+xml"/>
  <Override PartName="/xl/pivotTables/pivotTable34.xml" ContentType="application/vnd.openxmlformats-officedocument.spreadsheetml.pivotTable+xml"/>
  <Override PartName="/xl/pivotTables/pivotTable35.xml" ContentType="application/vnd.openxmlformats-officedocument.spreadsheetml.pivotTable+xml"/>
  <Override PartName="/xl/pivotTables/pivotTable36.xml" ContentType="application/vnd.openxmlformats-officedocument.spreadsheetml.pivotTable+xml"/>
  <Override PartName="/xl/pivotTables/pivotTable37.xml" ContentType="application/vnd.openxmlformats-officedocument.spreadsheetml.pivotTable+xml"/>
  <Override PartName="/xl/pivotTables/pivotTable38.xml" ContentType="application/vnd.openxmlformats-officedocument.spreadsheetml.pivotTable+xml"/>
  <Override PartName="/xl/pivotTables/pivotTable39.xml" ContentType="application/vnd.openxmlformats-officedocument.spreadsheetml.pivotTable+xml"/>
  <Override PartName="/xl/pivotTables/pivotTable40.xml" ContentType="application/vnd.openxmlformats-officedocument.spreadsheetml.pivotTable+xml"/>
  <Override PartName="/xl/drawings/drawing6.xml" ContentType="application/vnd.openxmlformats-officedocument.drawing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pivotTables/pivotTable41.xml" ContentType="application/vnd.openxmlformats-officedocument.spreadsheetml.pivotTable+xml"/>
  <Override PartName="/xl/pivotTables/pivotTable42.xml" ContentType="application/vnd.openxmlformats-officedocument.spreadsheetml.pivotTable+xml"/>
  <Override PartName="/xl/pivotTables/pivotTable43.xml" ContentType="application/vnd.openxmlformats-officedocument.spreadsheetml.pivotTable+xml"/>
  <Override PartName="/xl/pivotTables/pivotTable44.xml" ContentType="application/vnd.openxmlformats-officedocument.spreadsheetml.pivotTable+xml"/>
  <Override PartName="/xl/pivotTables/pivotTable45.xml" ContentType="application/vnd.openxmlformats-officedocument.spreadsheetml.pivotTable+xml"/>
  <Override PartName="/xl/pivotTables/pivotTable46.xml" ContentType="application/vnd.openxmlformats-officedocument.spreadsheetml.pivotTable+xml"/>
  <Override PartName="/xl/pivotTables/pivotTable47.xml" ContentType="application/vnd.openxmlformats-officedocument.spreadsheetml.pivotTable+xml"/>
  <Override PartName="/xl/pivotTables/pivotTable48.xml" ContentType="application/vnd.openxmlformats-officedocument.spreadsheetml.pivotTable+xml"/>
  <Override PartName="/xl/drawings/drawing7.xml" ContentType="application/vnd.openxmlformats-officedocument.drawing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pivotTables/pivotTable49.xml" ContentType="application/vnd.openxmlformats-officedocument.spreadsheetml.pivotTable+xml"/>
  <Override PartName="/xl/pivotTables/pivotTable50.xml" ContentType="application/vnd.openxmlformats-officedocument.spreadsheetml.pivotTable+xml"/>
  <Override PartName="/xl/pivotTables/pivotTable51.xml" ContentType="application/vnd.openxmlformats-officedocument.spreadsheetml.pivotTable+xml"/>
  <Override PartName="/xl/pivotTables/pivotTable52.xml" ContentType="application/vnd.openxmlformats-officedocument.spreadsheetml.pivotTable+xml"/>
  <Override PartName="/xl/pivotTables/pivotTable53.xml" ContentType="application/vnd.openxmlformats-officedocument.spreadsheetml.pivotTable+xml"/>
  <Override PartName="/xl/pivotTables/pivotTable54.xml" ContentType="application/vnd.openxmlformats-officedocument.spreadsheetml.pivotTable+xml"/>
  <Override PartName="/xl/pivotTables/pivotTable55.xml" ContentType="application/vnd.openxmlformats-officedocument.spreadsheetml.pivotTable+xml"/>
  <Override PartName="/xl/pivotTables/pivotTable56.xml" ContentType="application/vnd.openxmlformats-officedocument.spreadsheetml.pivotTable+xml"/>
  <Override PartName="/xl/drawings/drawing8.xml" ContentType="application/vnd.openxmlformats-officedocument.drawing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pivotTables/pivotTable57.xml" ContentType="application/vnd.openxmlformats-officedocument.spreadsheetml.pivotTable+xml"/>
  <Override PartName="/xl/pivotTables/pivotTable58.xml" ContentType="application/vnd.openxmlformats-officedocument.spreadsheetml.pivotTable+xml"/>
  <Override PartName="/xl/pivotTables/pivotTable59.xml" ContentType="application/vnd.openxmlformats-officedocument.spreadsheetml.pivotTable+xml"/>
  <Override PartName="/xl/pivotTables/pivotTable60.xml" ContentType="application/vnd.openxmlformats-officedocument.spreadsheetml.pivotTable+xml"/>
  <Override PartName="/xl/pivotTables/pivotTable61.xml" ContentType="application/vnd.openxmlformats-officedocument.spreadsheetml.pivotTable+xml"/>
  <Override PartName="/xl/pivotTables/pivotTable62.xml" ContentType="application/vnd.openxmlformats-officedocument.spreadsheetml.pivotTable+xml"/>
  <Override PartName="/xl/pivotTables/pivotTable63.xml" ContentType="application/vnd.openxmlformats-officedocument.spreadsheetml.pivotTable+xml"/>
  <Override PartName="/xl/pivotTables/pivotTable64.xml" ContentType="application/vnd.openxmlformats-officedocument.spreadsheetml.pivotTable+xml"/>
  <Override PartName="/xl/drawings/drawing9.xml" ContentType="application/vnd.openxmlformats-officedocument.drawing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pivotTables/pivotTable65.xml" ContentType="application/vnd.openxmlformats-officedocument.spreadsheetml.pivotTable+xml"/>
  <Override PartName="/xl/pivotTables/pivotTable66.xml" ContentType="application/vnd.openxmlformats-officedocument.spreadsheetml.pivotTable+xml"/>
  <Override PartName="/xl/pivotTables/pivotTable67.xml" ContentType="application/vnd.openxmlformats-officedocument.spreadsheetml.pivotTable+xml"/>
  <Override PartName="/xl/pivotTables/pivotTable68.xml" ContentType="application/vnd.openxmlformats-officedocument.spreadsheetml.pivotTable+xml"/>
  <Override PartName="/xl/pivotTables/pivotTable69.xml" ContentType="application/vnd.openxmlformats-officedocument.spreadsheetml.pivotTable+xml"/>
  <Override PartName="/xl/pivotTables/pivotTable70.xml" ContentType="application/vnd.openxmlformats-officedocument.spreadsheetml.pivotTable+xml"/>
  <Override PartName="/xl/pivotTables/pivotTable71.xml" ContentType="application/vnd.openxmlformats-officedocument.spreadsheetml.pivotTable+xml"/>
  <Override PartName="/xl/pivotTables/pivotTable72.xml" ContentType="application/vnd.openxmlformats-officedocument.spreadsheetml.pivotTable+xml"/>
  <Override PartName="/xl/drawings/drawing10.xml" ContentType="application/vnd.openxmlformats-officedocument.drawing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pivotTables/pivotTable73.xml" ContentType="application/vnd.openxmlformats-officedocument.spreadsheetml.pivotTable+xml"/>
  <Override PartName="/xl/pivotTables/pivotTable74.xml" ContentType="application/vnd.openxmlformats-officedocument.spreadsheetml.pivotTable+xml"/>
  <Override PartName="/xl/pivotTables/pivotTable75.xml" ContentType="application/vnd.openxmlformats-officedocument.spreadsheetml.pivotTable+xml"/>
  <Override PartName="/xl/pivotTables/pivotTable76.xml" ContentType="application/vnd.openxmlformats-officedocument.spreadsheetml.pivotTable+xml"/>
  <Override PartName="/xl/pivotTables/pivotTable77.xml" ContentType="application/vnd.openxmlformats-officedocument.spreadsheetml.pivotTable+xml"/>
  <Override PartName="/xl/pivotTables/pivotTable78.xml" ContentType="application/vnd.openxmlformats-officedocument.spreadsheetml.pivotTable+xml"/>
  <Override PartName="/xl/pivotTables/pivotTable79.xml" ContentType="application/vnd.openxmlformats-officedocument.spreadsheetml.pivotTable+xml"/>
  <Override PartName="/xl/pivotTables/pivotTable80.xml" ContentType="application/vnd.openxmlformats-officedocument.spreadsheetml.pivotTable+xml"/>
  <Override PartName="/xl/drawings/drawing11.xml" ContentType="application/vnd.openxmlformats-officedocument.drawing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pivotTables/pivotTable81.xml" ContentType="application/vnd.openxmlformats-officedocument.spreadsheetml.pivotTable+xml"/>
  <Override PartName="/xl/pivotTables/pivotTable82.xml" ContentType="application/vnd.openxmlformats-officedocument.spreadsheetml.pivotTable+xml"/>
  <Override PartName="/xl/pivotTables/pivotTable83.xml" ContentType="application/vnd.openxmlformats-officedocument.spreadsheetml.pivotTable+xml"/>
  <Override PartName="/xl/pivotTables/pivotTable84.xml" ContentType="application/vnd.openxmlformats-officedocument.spreadsheetml.pivotTable+xml"/>
  <Override PartName="/xl/pivotTables/pivotTable85.xml" ContentType="application/vnd.openxmlformats-officedocument.spreadsheetml.pivotTable+xml"/>
  <Override PartName="/xl/pivotTables/pivotTable86.xml" ContentType="application/vnd.openxmlformats-officedocument.spreadsheetml.pivotTable+xml"/>
  <Override PartName="/xl/pivotTables/pivotTable87.xml" ContentType="application/vnd.openxmlformats-officedocument.spreadsheetml.pivotTable+xml"/>
  <Override PartName="/xl/pivotTables/pivotTable88.xml" ContentType="application/vnd.openxmlformats-officedocument.spreadsheetml.pivotTable+xml"/>
  <Override PartName="/xl/drawings/drawing12.xml" ContentType="application/vnd.openxmlformats-officedocument.drawing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pivotTables/pivotTable89.xml" ContentType="application/vnd.openxmlformats-officedocument.spreadsheetml.pivotTable+xml"/>
  <Override PartName="/xl/pivotTables/pivotTable90.xml" ContentType="application/vnd.openxmlformats-officedocument.spreadsheetml.pivotTable+xml"/>
  <Override PartName="/xl/pivotTables/pivotTable91.xml" ContentType="application/vnd.openxmlformats-officedocument.spreadsheetml.pivotTable+xml"/>
  <Override PartName="/xl/pivotTables/pivotTable92.xml" ContentType="application/vnd.openxmlformats-officedocument.spreadsheetml.pivotTable+xml"/>
  <Override PartName="/xl/pivotTables/pivotTable93.xml" ContentType="application/vnd.openxmlformats-officedocument.spreadsheetml.pivotTable+xml"/>
  <Override PartName="/xl/pivotTables/pivotTable94.xml" ContentType="application/vnd.openxmlformats-officedocument.spreadsheetml.pivotTable+xml"/>
  <Override PartName="/xl/pivotTables/pivotTable95.xml" ContentType="application/vnd.openxmlformats-officedocument.spreadsheetml.pivotTable+xml"/>
  <Override PartName="/xl/pivotTables/pivotTable96.xml" ContentType="application/vnd.openxmlformats-officedocument.spreadsheetml.pivotTable+xml"/>
  <Override PartName="/xl/drawings/drawing13.xml" ContentType="application/vnd.openxmlformats-officedocument.drawing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hidePivotFieldList="1"/>
  <mc:AlternateContent xmlns:mc="http://schemas.openxmlformats.org/markup-compatibility/2006">
    <mc:Choice Requires="x15">
      <x15ac:absPath xmlns:x15ac="http://schemas.microsoft.com/office/spreadsheetml/2010/11/ac" url="C:\Users\Phil\Desktop\"/>
    </mc:Choice>
  </mc:AlternateContent>
  <xr:revisionPtr revIDLastSave="0" documentId="13_ncr:1_{4F7F7323-45A1-4B22-A6D1-9BBA398E2896}" xr6:coauthVersionLast="41" xr6:coauthVersionMax="41" xr10:uidLastSave="{00000000-0000-0000-0000-000000000000}"/>
  <bookViews>
    <workbookView xWindow="-110" yWindow="-110" windowWidth="19420" windowHeight="10420" xr2:uid="{00000000-000D-0000-FFFF-FFFF00000000}"/>
  </bookViews>
  <sheets>
    <sheet name="Summary" sheetId="2" r:id="rId1"/>
    <sheet name="Jan" sheetId="1" r:id="rId2"/>
    <sheet name="Feb" sheetId="18" r:id="rId3"/>
    <sheet name="Mar" sheetId="19" r:id="rId4"/>
    <sheet name="Apr" sheetId="20" r:id="rId5"/>
    <sheet name="May" sheetId="21" r:id="rId6"/>
    <sheet name="Jun" sheetId="22" r:id="rId7"/>
    <sheet name="Jul" sheetId="23" r:id="rId8"/>
    <sheet name="Aug" sheetId="24" r:id="rId9"/>
    <sheet name="Sep" sheetId="25" r:id="rId10"/>
    <sheet name="Oct" sheetId="26" r:id="rId11"/>
    <sheet name="Nov" sheetId="27" r:id="rId12"/>
    <sheet name="Dec" sheetId="28" r:id="rId13"/>
    <sheet name="Dropdown Choices" sheetId="16" r:id="rId14"/>
    <sheet name="Generic-Brand Names" sheetId="29" r:id="rId15"/>
  </sheets>
  <externalReferences>
    <externalReference r:id="rId16"/>
  </externalReferences>
  <calcPr calcId="181029"/>
  <pivotCaches>
    <pivotCache cacheId="24" r:id="rId17"/>
    <pivotCache cacheId="58" r:id="rId18"/>
    <pivotCache cacheId="80" r:id="rId19"/>
    <pivotCache cacheId="91" r:id="rId20"/>
    <pivotCache cacheId="102" r:id="rId21"/>
    <pivotCache cacheId="113" r:id="rId22"/>
    <pivotCache cacheId="124" r:id="rId23"/>
    <pivotCache cacheId="135" r:id="rId24"/>
    <pivotCache cacheId="146" r:id="rId25"/>
    <pivotCache cacheId="157" r:id="rId26"/>
    <pivotCache cacheId="168" r:id="rId27"/>
    <pivotCache cacheId="179" r:id="rId28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" i="28" l="1"/>
  <c r="G4" i="28"/>
  <c r="G5" i="28"/>
  <c r="G6" i="28"/>
  <c r="G7" i="28"/>
  <c r="G3" i="27"/>
  <c r="G4" i="27"/>
  <c r="G5" i="27"/>
  <c r="G6" i="27"/>
  <c r="G7" i="27"/>
  <c r="G3" i="26"/>
  <c r="G4" i="26"/>
  <c r="G5" i="26"/>
  <c r="G6" i="26"/>
  <c r="G3" i="25"/>
  <c r="G4" i="25"/>
  <c r="G3" i="24"/>
  <c r="G4" i="24"/>
  <c r="G5" i="24"/>
  <c r="G6" i="24"/>
  <c r="G7" i="24"/>
  <c r="G8" i="24"/>
  <c r="G9" i="24"/>
  <c r="G10" i="24"/>
  <c r="G3" i="23"/>
  <c r="G4" i="23"/>
  <c r="G5" i="23"/>
  <c r="G6" i="23"/>
  <c r="G7" i="23"/>
  <c r="G8" i="23"/>
  <c r="G9" i="23"/>
  <c r="G3" i="22"/>
  <c r="G4" i="22"/>
  <c r="G5" i="22"/>
  <c r="G6" i="22"/>
  <c r="G7" i="22"/>
  <c r="G8" i="22"/>
  <c r="G9" i="22"/>
  <c r="G10" i="22"/>
  <c r="G11" i="22"/>
  <c r="G3" i="21"/>
  <c r="G4" i="21"/>
  <c r="G5" i="21"/>
  <c r="G6" i="21"/>
  <c r="G7" i="21"/>
  <c r="G3" i="20"/>
  <c r="G4" i="20"/>
  <c r="G5" i="20"/>
  <c r="G6" i="20"/>
  <c r="G3" i="19"/>
  <c r="G4" i="19"/>
  <c r="G5" i="19"/>
  <c r="G6" i="19"/>
  <c r="G7" i="19"/>
  <c r="G8" i="19"/>
  <c r="G9" i="19"/>
  <c r="G10" i="19"/>
  <c r="G3" i="18"/>
  <c r="G4" i="18"/>
  <c r="G5" i="18"/>
  <c r="G6" i="18"/>
  <c r="G7" i="18"/>
  <c r="G8" i="18"/>
  <c r="G9" i="18"/>
  <c r="G19" i="1" l="1"/>
  <c r="G18" i="1"/>
  <c r="G17" i="1"/>
  <c r="A7" i="2"/>
  <c r="A6" i="2"/>
  <c r="A5" i="2"/>
  <c r="A4" i="2"/>
  <c r="G16" i="1"/>
  <c r="G15" i="1"/>
  <c r="G14" i="1"/>
  <c r="G13" i="1"/>
  <c r="G12" i="1"/>
  <c r="G11" i="1"/>
  <c r="G10" i="1"/>
  <c r="G9" i="1"/>
  <c r="G8" i="1"/>
  <c r="G7" i="1"/>
  <c r="G3" i="1"/>
  <c r="G4" i="1"/>
  <c r="G5" i="1"/>
  <c r="G6" i="1"/>
  <c r="Y61" i="26"/>
  <c r="V55" i="25"/>
  <c r="V55" i="23"/>
  <c r="V55" i="21"/>
  <c r="V55" i="18"/>
  <c r="V58" i="28"/>
  <c r="V53" i="28"/>
  <c r="V54" i="27"/>
  <c r="V58" i="26"/>
  <c r="Y60" i="25"/>
  <c r="Y55" i="25"/>
  <c r="V53" i="24"/>
  <c r="Y55" i="24"/>
  <c r="V54" i="23"/>
  <c r="Y61" i="22"/>
  <c r="V54" i="22"/>
  <c r="Y58" i="21"/>
  <c r="Y59" i="21"/>
  <c r="Z54" i="20"/>
  <c r="Z63" i="20"/>
  <c r="Y52" i="19"/>
  <c r="V53" i="19"/>
  <c r="Y57" i="18"/>
  <c r="V57" i="18"/>
  <c r="V56" i="1"/>
  <c r="Y64" i="1"/>
  <c r="V57" i="1"/>
  <c r="Y59" i="25"/>
  <c r="Y58" i="19"/>
  <c r="Y57" i="1"/>
  <c r="V56" i="28"/>
  <c r="Y63" i="26"/>
  <c r="Y54" i="26"/>
  <c r="V55" i="26"/>
  <c r="V54" i="28"/>
  <c r="Y61" i="27"/>
  <c r="V57" i="27"/>
  <c r="V59" i="26"/>
  <c r="V58" i="25"/>
  <c r="V53" i="25"/>
  <c r="Y64" i="24"/>
  <c r="Y61" i="23"/>
  <c r="V59" i="23"/>
  <c r="Y58" i="22"/>
  <c r="Y63" i="22"/>
  <c r="Y54" i="21"/>
  <c r="Y57" i="21"/>
  <c r="Z52" i="20"/>
  <c r="Z59" i="20"/>
  <c r="Y64" i="19"/>
  <c r="Y63" i="19"/>
  <c r="Y55" i="18"/>
  <c r="V53" i="18"/>
  <c r="V59" i="1"/>
  <c r="Y63" i="1"/>
  <c r="V54" i="1"/>
  <c r="Y64" i="28"/>
  <c r="V53" i="22"/>
  <c r="V55" i="1"/>
  <c r="Y52" i="1"/>
  <c r="Y58" i="26"/>
  <c r="Y55" i="26"/>
  <c r="V56" i="24"/>
  <c r="V56" i="22"/>
  <c r="W56" i="20"/>
  <c r="Y61" i="28"/>
  <c r="Y63" i="28"/>
  <c r="Y58" i="27"/>
  <c r="Y63" i="27"/>
  <c r="V57" i="26"/>
  <c r="V54" i="25"/>
  <c r="Y61" i="24"/>
  <c r="Y60" i="24"/>
  <c r="Y58" i="23"/>
  <c r="Y63" i="23"/>
  <c r="Y54" i="22"/>
  <c r="Y59" i="22"/>
  <c r="Y52" i="21"/>
  <c r="Y55" i="21"/>
  <c r="Z64" i="20"/>
  <c r="Z57" i="20"/>
  <c r="Y60" i="19"/>
  <c r="Y59" i="19"/>
  <c r="Y61" i="18"/>
  <c r="Y64" i="18"/>
  <c r="Y60" i="1"/>
  <c r="V59" i="27"/>
  <c r="V55" i="28"/>
  <c r="Y64" i="26"/>
  <c r="Y58" i="28"/>
  <c r="Y59" i="28"/>
  <c r="Y54" i="27"/>
  <c r="Y59" i="27"/>
  <c r="Y61" i="25"/>
  <c r="V59" i="25"/>
  <c r="Y58" i="24"/>
  <c r="V58" i="24"/>
  <c r="Y54" i="23"/>
  <c r="Y59" i="23"/>
  <c r="Y52" i="22"/>
  <c r="Y57" i="22"/>
  <c r="Y64" i="21"/>
  <c r="V59" i="21"/>
  <c r="Z60" i="20"/>
  <c r="Z55" i="20"/>
  <c r="V58" i="19"/>
  <c r="Y57" i="19"/>
  <c r="Y58" i="18"/>
  <c r="V58" i="18"/>
  <c r="Y55" i="1"/>
  <c r="Y60" i="26"/>
  <c r="V56" i="23"/>
  <c r="Y60" i="27"/>
  <c r="Y59" i="24"/>
  <c r="Y60" i="22"/>
  <c r="Y63" i="18"/>
  <c r="V54" i="26"/>
  <c r="Y57" i="26"/>
  <c r="V53" i="26"/>
  <c r="V55" i="24"/>
  <c r="V55" i="22"/>
  <c r="W55" i="20"/>
  <c r="Y54" i="28"/>
  <c r="Y57" i="28"/>
  <c r="Y52" i="27"/>
  <c r="Y57" i="27"/>
  <c r="Y58" i="25"/>
  <c r="V57" i="25"/>
  <c r="Y54" i="24"/>
  <c r="V54" i="24"/>
  <c r="Y52" i="23"/>
  <c r="Y57" i="23"/>
  <c r="V59" i="22"/>
  <c r="Y55" i="22"/>
  <c r="Y60" i="21"/>
  <c r="V57" i="21"/>
  <c r="W58" i="20"/>
  <c r="W57" i="20"/>
  <c r="V56" i="19"/>
  <c r="Y55" i="19"/>
  <c r="Y54" i="18"/>
  <c r="V54" i="18"/>
  <c r="Y61" i="1"/>
  <c r="V53" i="1"/>
  <c r="V56" i="21"/>
  <c r="Y52" i="25"/>
  <c r="Y60" i="23"/>
  <c r="V54" i="21"/>
  <c r="V59" i="19"/>
  <c r="V56" i="27"/>
  <c r="Y59" i="26"/>
  <c r="Y52" i="26"/>
  <c r="Y52" i="28"/>
  <c r="Y55" i="28"/>
  <c r="Y64" i="27"/>
  <c r="Y55" i="27"/>
  <c r="Y54" i="25"/>
  <c r="Y63" i="25"/>
  <c r="Y52" i="24"/>
  <c r="Y63" i="24"/>
  <c r="Y64" i="23"/>
  <c r="Y55" i="23"/>
  <c r="Y64" i="22"/>
  <c r="V57" i="22"/>
  <c r="V58" i="21"/>
  <c r="V53" i="21"/>
  <c r="W54" i="20"/>
  <c r="Y61" i="19"/>
  <c r="V54" i="19"/>
  <c r="V57" i="19"/>
  <c r="Y52" i="18"/>
  <c r="Y58" i="1"/>
  <c r="Y59" i="1"/>
  <c r="V56" i="25"/>
  <c r="V56" i="18"/>
  <c r="V59" i="24"/>
  <c r="V57" i="23"/>
  <c r="Z61" i="20"/>
  <c r="Y60" i="18"/>
  <c r="V55" i="27"/>
  <c r="V56" i="26"/>
  <c r="Y60" i="28"/>
  <c r="V57" i="28"/>
  <c r="V58" i="27"/>
  <c r="V53" i="27"/>
  <c r="Y64" i="25"/>
  <c r="Y57" i="25"/>
  <c r="V57" i="24"/>
  <c r="Y57" i="24"/>
  <c r="V58" i="23"/>
  <c r="V53" i="23"/>
  <c r="V58" i="22"/>
  <c r="Y61" i="21"/>
  <c r="Y63" i="21"/>
  <c r="Z58" i="20"/>
  <c r="W53" i="20"/>
  <c r="Y54" i="19"/>
  <c r="V55" i="19"/>
  <c r="Y59" i="18"/>
  <c r="V59" i="18"/>
  <c r="V58" i="1"/>
  <c r="Y54" i="1"/>
  <c r="V59" i="28"/>
  <c r="W59" i="20"/>
  <c r="Y53" i="1" l="1"/>
  <c r="B76" i="2" s="1"/>
  <c r="D6" i="2"/>
  <c r="Y53" i="19"/>
  <c r="D76" i="2" s="1"/>
  <c r="E4" i="2"/>
  <c r="E78" i="2"/>
  <c r="F81" i="2"/>
  <c r="F79" i="2"/>
  <c r="H4" i="2"/>
  <c r="Y56" i="24"/>
  <c r="I77" i="2" s="1"/>
  <c r="Y56" i="25"/>
  <c r="J77" i="2" s="1"/>
  <c r="L4" i="2"/>
  <c r="K7" i="2"/>
  <c r="L6" i="2"/>
  <c r="E79" i="2"/>
  <c r="C7" i="2"/>
  <c r="J7" i="2"/>
  <c r="B78" i="2"/>
  <c r="C75" i="2"/>
  <c r="D5" i="2"/>
  <c r="D79" i="2"/>
  <c r="E5" i="2"/>
  <c r="F4" i="2"/>
  <c r="I81" i="2"/>
  <c r="I75" i="2"/>
  <c r="J81" i="2"/>
  <c r="Y53" i="25"/>
  <c r="J76" i="2" s="1"/>
  <c r="M75" i="2"/>
  <c r="K75" i="2"/>
  <c r="L7" i="2"/>
  <c r="F5" i="2"/>
  <c r="J75" i="2"/>
  <c r="F7" i="2"/>
  <c r="B4" i="2"/>
  <c r="B79" i="2"/>
  <c r="C5" i="2"/>
  <c r="Y53" i="18"/>
  <c r="C76" i="2" s="1"/>
  <c r="D7" i="2"/>
  <c r="Y56" i="23"/>
  <c r="H77" i="2" s="1"/>
  <c r="H75" i="2"/>
  <c r="I5" i="2"/>
  <c r="Y53" i="24"/>
  <c r="I76" i="2" s="1"/>
  <c r="J78" i="2"/>
  <c r="Y56" i="27"/>
  <c r="L77" i="2" s="1"/>
  <c r="L75" i="2"/>
  <c r="Y56" i="28"/>
  <c r="M77" i="2" s="1"/>
  <c r="Y53" i="28"/>
  <c r="M76" i="2" s="1"/>
  <c r="E6" i="2"/>
  <c r="G6" i="2"/>
  <c r="I6" i="2"/>
  <c r="K4" i="2"/>
  <c r="Y56" i="26"/>
  <c r="K77" i="2" s="1"/>
  <c r="K5" i="2"/>
  <c r="C81" i="2"/>
  <c r="H7" i="2"/>
  <c r="C78" i="2"/>
  <c r="Y56" i="19"/>
  <c r="D77" i="2" s="1"/>
  <c r="Y56" i="22"/>
  <c r="G77" i="2" s="1"/>
  <c r="G75" i="2"/>
  <c r="Y53" i="23"/>
  <c r="H76" i="2" s="1"/>
  <c r="I78" i="2"/>
  <c r="J79" i="2"/>
  <c r="Y53" i="27"/>
  <c r="L76" i="2" s="1"/>
  <c r="M78" i="2"/>
  <c r="M6" i="2"/>
  <c r="C79" i="2"/>
  <c r="Z56" i="20"/>
  <c r="E77" i="2" s="1"/>
  <c r="F75" i="2"/>
  <c r="Y53" i="22"/>
  <c r="G76" i="2" s="1"/>
  <c r="H81" i="2"/>
  <c r="H78" i="2"/>
  <c r="I79" i="2"/>
  <c r="J5" i="2"/>
  <c r="L81" i="2"/>
  <c r="L78" i="2"/>
  <c r="M81" i="2"/>
  <c r="M79" i="2"/>
  <c r="E7" i="2"/>
  <c r="G7" i="2"/>
  <c r="I7" i="2"/>
  <c r="K78" i="2"/>
  <c r="B75" i="2"/>
  <c r="B6" i="2"/>
  <c r="G4" i="2"/>
  <c r="B5" i="2"/>
  <c r="B81" i="2"/>
  <c r="C4" i="2"/>
  <c r="D81" i="2"/>
  <c r="E75" i="2"/>
  <c r="Y56" i="21"/>
  <c r="F77" i="2" s="1"/>
  <c r="Y53" i="21"/>
  <c r="F76" i="2" s="1"/>
  <c r="G81" i="2"/>
  <c r="G78" i="2"/>
  <c r="H79" i="2"/>
  <c r="J4" i="2"/>
  <c r="L79" i="2"/>
  <c r="M5" i="2"/>
  <c r="K6" i="2"/>
  <c r="Y53" i="26"/>
  <c r="K76" i="2" s="1"/>
  <c r="K81" i="2"/>
  <c r="M7" i="2"/>
  <c r="Y56" i="1"/>
  <c r="B77" i="2" s="1"/>
  <c r="D78" i="2"/>
  <c r="B7" i="2"/>
  <c r="Y56" i="18"/>
  <c r="C77" i="2" s="1"/>
  <c r="D4" i="2"/>
  <c r="D75" i="2"/>
  <c r="E81" i="2"/>
  <c r="Z53" i="20"/>
  <c r="E76" i="2" s="1"/>
  <c r="F78" i="2"/>
  <c r="G5" i="2"/>
  <c r="G79" i="2"/>
  <c r="H5" i="2"/>
  <c r="I4" i="2"/>
  <c r="L5" i="2"/>
  <c r="M4" i="2"/>
  <c r="C6" i="2"/>
  <c r="F6" i="2"/>
  <c r="H6" i="2"/>
  <c r="J6" i="2"/>
  <c r="K79" i="2"/>
  <c r="Y65" i="18"/>
  <c r="Y65" i="1"/>
  <c r="Y65" i="28"/>
  <c r="Y65" i="22"/>
  <c r="Y65" i="21"/>
  <c r="Y65" i="23"/>
  <c r="Y65" i="19"/>
  <c r="Y65" i="25"/>
  <c r="Y65" i="26"/>
  <c r="Z65" i="20"/>
  <c r="Y65" i="24"/>
  <c r="Y65" i="27"/>
  <c r="N75" i="2" l="1"/>
  <c r="N4" i="2"/>
  <c r="N7" i="2"/>
  <c r="N77" i="2"/>
  <c r="Y62" i="27"/>
  <c r="L80" i="2" s="1"/>
  <c r="Y62" i="24"/>
  <c r="I80" i="2" s="1"/>
  <c r="Z62" i="20"/>
  <c r="E80" i="2" s="1"/>
  <c r="Y62" i="26"/>
  <c r="K80" i="2" s="1"/>
  <c r="Y62" i="25"/>
  <c r="J80" i="2" s="1"/>
  <c r="Y62" i="19"/>
  <c r="D80" i="2" s="1"/>
  <c r="Y62" i="23"/>
  <c r="H80" i="2" s="1"/>
  <c r="Y62" i="21"/>
  <c r="F80" i="2" s="1"/>
  <c r="Y62" i="22"/>
  <c r="G80" i="2" s="1"/>
  <c r="Y62" i="28"/>
  <c r="M80" i="2" s="1"/>
  <c r="Y62" i="1"/>
  <c r="B80" i="2" s="1"/>
  <c r="Y62" i="18"/>
  <c r="C80" i="2" s="1"/>
  <c r="N6" i="2"/>
  <c r="N79" i="2"/>
  <c r="N81" i="2"/>
  <c r="N5" i="2"/>
  <c r="N78" i="2"/>
  <c r="N76" i="2"/>
  <c r="N80" i="2" l="1"/>
</calcChain>
</file>

<file path=xl/sharedStrings.xml><?xml version="1.0" encoding="utf-8"?>
<sst xmlns="http://schemas.openxmlformats.org/spreadsheetml/2006/main" count="2748" uniqueCount="360">
  <si>
    <t>Resident</t>
  </si>
  <si>
    <t>Room</t>
  </si>
  <si>
    <t>Antibiotic</t>
  </si>
  <si>
    <t>Start Date</t>
  </si>
  <si>
    <t>Stop Date</t>
  </si>
  <si>
    <t>Days of Therapy</t>
  </si>
  <si>
    <t>Pathogen</t>
  </si>
  <si>
    <t>Community</t>
  </si>
  <si>
    <t>Facility</t>
  </si>
  <si>
    <t>Prescriber</t>
  </si>
  <si>
    <t>Criteria Met?</t>
  </si>
  <si>
    <t>135B</t>
  </si>
  <si>
    <t>Dr. Lexin</t>
  </si>
  <si>
    <t>No</t>
  </si>
  <si>
    <t>Yes</t>
  </si>
  <si>
    <t>156A</t>
  </si>
  <si>
    <t>PA Cillin</t>
  </si>
  <si>
    <t>NA</t>
  </si>
  <si>
    <t>251B</t>
  </si>
  <si>
    <t>E coli</t>
  </si>
  <si>
    <t>Diagnosis</t>
  </si>
  <si>
    <t>Proteus mirabilis</t>
  </si>
  <si>
    <t>551A</t>
  </si>
  <si>
    <t>Grand Total</t>
  </si>
  <si>
    <t>Dr. Peni</t>
  </si>
  <si>
    <t>431B</t>
  </si>
  <si>
    <t>Prescribers</t>
  </si>
  <si>
    <t>A</t>
  </si>
  <si>
    <t>B</t>
  </si>
  <si>
    <t>C</t>
  </si>
  <si>
    <t>D</t>
  </si>
  <si>
    <t>E</t>
  </si>
  <si>
    <t>F</t>
  </si>
  <si>
    <t>G</t>
  </si>
  <si>
    <t>January Infection and Antibiotic Start Log</t>
  </si>
  <si>
    <t>Number</t>
  </si>
  <si>
    <t>Days</t>
  </si>
  <si>
    <t>ABX by Prescribers</t>
  </si>
  <si>
    <t>Summary 1</t>
  </si>
  <si>
    <t>Summary 2</t>
  </si>
  <si>
    <t>301A</t>
  </si>
  <si>
    <t>Influenza</t>
  </si>
  <si>
    <t>Dr. Gripe</t>
  </si>
  <si>
    <t>H</t>
  </si>
  <si>
    <t>301B</t>
  </si>
  <si>
    <t>I</t>
  </si>
  <si>
    <t>302A</t>
  </si>
  <si>
    <t>J</t>
  </si>
  <si>
    <t>303A</t>
  </si>
  <si>
    <t>K</t>
  </si>
  <si>
    <t>303B</t>
  </si>
  <si>
    <t>Pneumonia</t>
  </si>
  <si>
    <t>Total Resident-Day (RD)</t>
  </si>
  <si>
    <t>Antibiotic Start / 1000 RD</t>
  </si>
  <si>
    <t>Days of Therapy / 1000 RD</t>
  </si>
  <si>
    <t>Culture f/u at 48-72h?</t>
  </si>
  <si>
    <t>Met Criteria to Start ABX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</si>
  <si>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</si>
  <si>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</si>
  <si>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</si>
  <si>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</si>
  <si>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</si>
  <si>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</si>
  <si>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</si>
  <si>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</si>
  <si>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</si>
  <si>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</si>
  <si>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</si>
  <si>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</si>
  <si>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Trend</t>
  </si>
  <si>
    <t>Klebsiella pneumoniae</t>
  </si>
  <si>
    <t>February Infection and Antibiotic Start Log</t>
  </si>
  <si>
    <t>March Infection and Antibiotic Start Log</t>
  </si>
  <si>
    <t>Wound swab</t>
  </si>
  <si>
    <t>MRSA</t>
  </si>
  <si>
    <t>April Infection and Antibiotic Start Log</t>
  </si>
  <si>
    <t>May Infection and Antibiotic Start Log</t>
  </si>
  <si>
    <t>June Infection and Antibiotic Start Log</t>
  </si>
  <si>
    <t>Streptococcus pneumoniae</t>
  </si>
  <si>
    <t>Sputum culture</t>
  </si>
  <si>
    <t>July Infection and Antibiotic Start Log</t>
  </si>
  <si>
    <t>August Infection and Antibiotic Start Log</t>
  </si>
  <si>
    <t>Gastroenteritis</t>
  </si>
  <si>
    <t>Stool culture</t>
  </si>
  <si>
    <t>September Infection and Antibiotic Start Log</t>
  </si>
  <si>
    <t>October Infection and Antibiotic Start Log</t>
  </si>
  <si>
    <t>November Infection and Antibiotic Start Log</t>
  </si>
  <si>
    <t>December Infection and Antibiotic Start Log</t>
  </si>
  <si>
    <t>Skin and Soft Tissue Infection</t>
  </si>
  <si>
    <t>Influenza-like illness</t>
  </si>
  <si>
    <t>L</t>
  </si>
  <si>
    <t>307A</t>
  </si>
  <si>
    <t>Dr. Rhea</t>
  </si>
  <si>
    <t>Infections / 10,000 RD</t>
  </si>
  <si>
    <t>Urinary Tract Infections</t>
  </si>
  <si>
    <t>Respiratory Tract Infections</t>
  </si>
  <si>
    <t>Respiratory Tract Infection (ALL)</t>
  </si>
  <si>
    <t>Gastrointestinal Infection (ALL)</t>
  </si>
  <si>
    <t>GI Tract Infections</t>
  </si>
  <si>
    <t>Facility Infection Trends</t>
  </si>
  <si>
    <t>All Infections</t>
  </si>
  <si>
    <t>Average</t>
  </si>
  <si>
    <t>Resident Name (Last, First)</t>
  </si>
  <si>
    <t>Infection</t>
  </si>
  <si>
    <t>Bronchitis or tracheobronchitis</t>
  </si>
  <si>
    <t>Cellulitis, soft tissue, or wound infection</t>
  </si>
  <si>
    <t>Clostridium difficle infection</t>
  </si>
  <si>
    <t>Common cold syndrome or pharyngitis</t>
  </si>
  <si>
    <t>Conjunctivitis</t>
  </si>
  <si>
    <t>Herpes simplex or Herpes zoster infection</t>
  </si>
  <si>
    <t>Norovirus gastroenteritis</t>
  </si>
  <si>
    <t>Not applicable</t>
  </si>
  <si>
    <t>Not listed</t>
  </si>
  <si>
    <t>Oral candidiasis or thrush</t>
  </si>
  <si>
    <t>Scabies</t>
  </si>
  <si>
    <t>Urinary tract infection (with catheter)</t>
  </si>
  <si>
    <t>Urinary tract infection (without catheter)</t>
  </si>
  <si>
    <t>Urinalysis only</t>
  </si>
  <si>
    <t>Urine culture only</t>
  </si>
  <si>
    <t>Nasopharyngeal swab</t>
  </si>
  <si>
    <t>Throat swab</t>
  </si>
  <si>
    <t>Clostridium difficle assay</t>
  </si>
  <si>
    <t>Test not sent</t>
  </si>
  <si>
    <t>Acyclovir</t>
  </si>
  <si>
    <t>Amoxicillin</t>
  </si>
  <si>
    <t>Amoxicillin-Clavulanate</t>
  </si>
  <si>
    <t>Ampicillin</t>
  </si>
  <si>
    <t>Azithromycin</t>
  </si>
  <si>
    <t>Cefaclor</t>
  </si>
  <si>
    <t>Cefadroxil</t>
  </si>
  <si>
    <t>Cefdinir</t>
  </si>
  <si>
    <t>Cefixime</t>
  </si>
  <si>
    <t>Cefprozil</t>
  </si>
  <si>
    <t>Ceftriaxone</t>
  </si>
  <si>
    <t>Cefuroxime</t>
  </si>
  <si>
    <t>Cephalexin</t>
  </si>
  <si>
    <t>Ciprofloxacin</t>
  </si>
  <si>
    <t>Clarithromycin</t>
  </si>
  <si>
    <t>Clindamycin</t>
  </si>
  <si>
    <t>Delafloxacin</t>
  </si>
  <si>
    <t>Dicloxacillin</t>
  </si>
  <si>
    <t>Erythromycin</t>
  </si>
  <si>
    <t>Fidaxomicin</t>
  </si>
  <si>
    <t>Fluconazole</t>
  </si>
  <si>
    <t>Fosfomycin</t>
  </si>
  <si>
    <t>Gemifloxacin</t>
  </si>
  <si>
    <t>Isavuconazonium</t>
  </si>
  <si>
    <t>Itraconazole</t>
  </si>
  <si>
    <t>Levofloxacin</t>
  </si>
  <si>
    <t>Linezolid</t>
  </si>
  <si>
    <t>Metronidazole</t>
  </si>
  <si>
    <t>Minocycline</t>
  </si>
  <si>
    <t>Moxifloxacin</t>
  </si>
  <si>
    <t>Nitrofurantoin</t>
  </si>
  <si>
    <t>Systemic Antimicrobials</t>
  </si>
  <si>
    <t>Oseltamivir</t>
  </si>
  <si>
    <t>Penicillin V</t>
  </si>
  <si>
    <t>Posaconazole</t>
  </si>
  <si>
    <t>Rifampin</t>
  </si>
  <si>
    <t>Sulfamethoxazole/Trimethoprim</t>
  </si>
  <si>
    <t>Tedizolid</t>
  </si>
  <si>
    <t>Tetracycline</t>
  </si>
  <si>
    <t>Tinidazole</t>
  </si>
  <si>
    <t>Valacyclovir</t>
  </si>
  <si>
    <t>Valganciclovir</t>
  </si>
  <si>
    <t>Vancomycin, oral</t>
  </si>
  <si>
    <t>Voriconazole</t>
  </si>
  <si>
    <t>Zanamivir</t>
  </si>
  <si>
    <t>Frequency</t>
  </si>
  <si>
    <t>Daily</t>
  </si>
  <si>
    <t>Three times daily</t>
  </si>
  <si>
    <t>Twice daily</t>
  </si>
  <si>
    <t>Four times daily</t>
  </si>
  <si>
    <t>Five times daily</t>
  </si>
  <si>
    <t>Radiologic Tests</t>
  </si>
  <si>
    <t>Microbiology Diagnostic Tests</t>
  </si>
  <si>
    <t>CT</t>
  </si>
  <si>
    <t>MRI</t>
  </si>
  <si>
    <t>Not done</t>
  </si>
  <si>
    <t>Ultrasound</t>
  </si>
  <si>
    <t>X-Ray</t>
  </si>
  <si>
    <t>Antibiotic Start Location</t>
  </si>
  <si>
    <t>Nursing home</t>
  </si>
  <si>
    <t>Hospital</t>
  </si>
  <si>
    <t>Doctor's office</t>
  </si>
  <si>
    <t>List of Pathogens</t>
  </si>
  <si>
    <t>Acinetobacter spp.</t>
  </si>
  <si>
    <t>Candida spp.</t>
  </si>
  <si>
    <t>Clostridium difficile</t>
  </si>
  <si>
    <t>Enterococcus faecalis</t>
  </si>
  <si>
    <t>Enterococcus faecium</t>
  </si>
  <si>
    <t>Klebsiella oxytoca</t>
  </si>
  <si>
    <t>Providencia spp.</t>
  </si>
  <si>
    <t>Pseudomonas aeruginosa</t>
  </si>
  <si>
    <t>Staphylococcus aureus</t>
  </si>
  <si>
    <t>Staphylococcus, coagulase-negative</t>
  </si>
  <si>
    <t>Streptococcus spp. (not S. pneumoniae)</t>
  </si>
  <si>
    <t>Type of Resistant Organisms</t>
  </si>
  <si>
    <t>CRE</t>
  </si>
  <si>
    <t>ESBL</t>
  </si>
  <si>
    <t>VRE</t>
  </si>
  <si>
    <t>Location of Infection Onset</t>
  </si>
  <si>
    <t>Indeterminant</t>
  </si>
  <si>
    <t>SBAR Usage and Completeness</t>
  </si>
  <si>
    <t>SBAR used and complete</t>
  </si>
  <si>
    <t>SBAR used but incomplete</t>
  </si>
  <si>
    <t>SBAR not used</t>
  </si>
  <si>
    <t>SBAR not available for this infection</t>
  </si>
  <si>
    <t>Criteria to initiate antimicrobial met?</t>
  </si>
  <si>
    <t>Cannot be determined</t>
  </si>
  <si>
    <t>Parameters</t>
  </si>
  <si>
    <t>Influenza-Like Illness</t>
  </si>
  <si>
    <t>without catheter</t>
  </si>
  <si>
    <t>Urinatry Tract Infection (ALL)</t>
  </si>
  <si>
    <t>with catheter</t>
  </si>
  <si>
    <t>Radiologic Tests Done</t>
  </si>
  <si>
    <t>Microbiology Test Sent</t>
  </si>
  <si>
    <t>Micro Test Sent</t>
  </si>
  <si>
    <t>UA, reflex C&amp;S / 10,000 RD</t>
  </si>
  <si>
    <t>Urinalysis and reflex culture and sensitivities</t>
  </si>
  <si>
    <t>Not applicable, test not sent</t>
  </si>
  <si>
    <t>Not applicable, negative test</t>
  </si>
  <si>
    <t>Microbiology Test Date</t>
  </si>
  <si>
    <t>Date of Final Result</t>
  </si>
  <si>
    <t>Is pathoen CRE, ESBL, MRSA or VRE?</t>
  </si>
  <si>
    <t>Number of Entries</t>
  </si>
  <si>
    <t>CRE, ESBL, MRSA, or VRE?</t>
  </si>
  <si>
    <t>Summary 3</t>
  </si>
  <si>
    <t>Criteria Met to Start Antimicrobials?</t>
  </si>
  <si>
    <t>SBAR Used and Completed</t>
  </si>
  <si>
    <t>SBAR Used but Incomplete</t>
  </si>
  <si>
    <t>SBAR NOT Used</t>
  </si>
  <si>
    <t>Clostridium difficile infection</t>
  </si>
  <si>
    <t>Skin/Soft-Tissue Infections</t>
  </si>
  <si>
    <t>Influenza-Like Illnesses</t>
  </si>
  <si>
    <r>
      <rPr>
        <b/>
        <i/>
        <sz val="11"/>
        <color theme="1"/>
        <rFont val="Calibri"/>
        <family val="2"/>
        <scheme val="minor"/>
      </rPr>
      <t>C difficile</t>
    </r>
    <r>
      <rPr>
        <b/>
        <sz val="11"/>
        <color theme="1"/>
        <rFont val="Calibri"/>
        <family val="2"/>
        <scheme val="minor"/>
      </rPr>
      <t xml:space="preserve"> Infections</t>
    </r>
  </si>
  <si>
    <t>*</t>
  </si>
  <si>
    <t>Infection and Antibiotic Start Log Template, Version 2</t>
  </si>
  <si>
    <t>Infection / 10,000 RD</t>
  </si>
  <si>
    <t>Citrobacter freundii</t>
  </si>
  <si>
    <t>Enterobacter aerogenes</t>
  </si>
  <si>
    <t>Enterobacter cloacae</t>
  </si>
  <si>
    <t>Haemophilus influenzae</t>
  </si>
  <si>
    <t>Morganella morganii</t>
  </si>
  <si>
    <t>Serratia marcescens</t>
  </si>
  <si>
    <t>Shigella spp.</t>
  </si>
  <si>
    <t>Salmonella spp.</t>
  </si>
  <si>
    <t>Stenotrophomonas maltophilia</t>
  </si>
  <si>
    <t>Doxycycline</t>
  </si>
  <si>
    <t>Generic Name</t>
  </si>
  <si>
    <t>Brand Names</t>
  </si>
  <si>
    <t>Zovirax</t>
  </si>
  <si>
    <t>Amoxil</t>
  </si>
  <si>
    <t>Augmentin</t>
  </si>
  <si>
    <t>Zithromax, Z-Pak</t>
  </si>
  <si>
    <t>Ceclor</t>
  </si>
  <si>
    <t>Rocephin</t>
  </si>
  <si>
    <t>Ceftin</t>
  </si>
  <si>
    <t>Keflex</t>
  </si>
  <si>
    <t>Cipro</t>
  </si>
  <si>
    <t>Biaxin</t>
  </si>
  <si>
    <t>Cleocin</t>
  </si>
  <si>
    <t>Vibramycin</t>
  </si>
  <si>
    <t>Dificid</t>
  </si>
  <si>
    <t>Diflucan</t>
  </si>
  <si>
    <t>Sporanox</t>
  </si>
  <si>
    <t>N/A</t>
  </si>
  <si>
    <t>Tamiflu</t>
  </si>
  <si>
    <t>Bactrim, Septra</t>
  </si>
  <si>
    <t>Gentamicin</t>
  </si>
  <si>
    <t>Vancomycin, IV</t>
  </si>
  <si>
    <t>Trimethoprim</t>
  </si>
  <si>
    <t>Ertapenem</t>
  </si>
  <si>
    <t>Methenamine</t>
  </si>
  <si>
    <t>Terbinafine</t>
  </si>
  <si>
    <t>Principen, Omnipen</t>
  </si>
  <si>
    <t>Duricef</t>
  </si>
  <si>
    <t>Omnicef</t>
  </si>
  <si>
    <t>Suprax</t>
  </si>
  <si>
    <t>Cefzil</t>
  </si>
  <si>
    <t>Bexdela</t>
  </si>
  <si>
    <t>Dynapen</t>
  </si>
  <si>
    <t>Invanz</t>
  </si>
  <si>
    <t>Ery-Tab, Eryc</t>
  </si>
  <si>
    <t>Monurol</t>
  </si>
  <si>
    <t>Factive</t>
  </si>
  <si>
    <t>Garamycin</t>
  </si>
  <si>
    <t>Cresemba</t>
  </si>
  <si>
    <t>Levaquin</t>
  </si>
  <si>
    <t>Zyvox</t>
  </si>
  <si>
    <t>Hiprex, Mandelamine</t>
  </si>
  <si>
    <t>Flagyl</t>
  </si>
  <si>
    <t>Minocin</t>
  </si>
  <si>
    <t>Avelox</t>
  </si>
  <si>
    <t>Macrobid, Macrodantin</t>
  </si>
  <si>
    <t>Noxafil</t>
  </si>
  <si>
    <t>Rifadin</t>
  </si>
  <si>
    <t>Veetids</t>
  </si>
  <si>
    <t>Sivetro</t>
  </si>
  <si>
    <t>Lamisil</t>
  </si>
  <si>
    <t>Sumycin</t>
  </si>
  <si>
    <t>Tindamax</t>
  </si>
  <si>
    <t>Primsol</t>
  </si>
  <si>
    <t>Valtrex</t>
  </si>
  <si>
    <t>Valcyte</t>
  </si>
  <si>
    <t>Vancocin IV</t>
  </si>
  <si>
    <t>Vancocin PO</t>
  </si>
  <si>
    <t>Vfend</t>
  </si>
  <si>
    <t>Relenza</t>
  </si>
  <si>
    <t>Hiprex</t>
  </si>
  <si>
    <t>Mandelamine</t>
  </si>
  <si>
    <t>Z-Pak</t>
  </si>
  <si>
    <t>Zithromax</t>
  </si>
  <si>
    <t>Eryc</t>
  </si>
  <si>
    <t>Macrobid</t>
  </si>
  <si>
    <t>Macrodantin</t>
  </si>
  <si>
    <t>Septra</t>
  </si>
  <si>
    <t>Bactrim</t>
  </si>
  <si>
    <t>Generic Names (A to Z)</t>
  </si>
  <si>
    <t>Brand Name (A to Z)</t>
  </si>
  <si>
    <t>Cefditoren</t>
  </si>
  <si>
    <t>Cefpodoxime</t>
  </si>
  <si>
    <t>Famciclovir</t>
  </si>
  <si>
    <t>Rifaximin</t>
  </si>
  <si>
    <t>Password to Unprotect Sheet</t>
  </si>
  <si>
    <t>NEASAP</t>
  </si>
  <si>
    <t>Prostatitis</t>
  </si>
  <si>
    <t>Not listed (specify in Comment column)</t>
  </si>
  <si>
    <t>Other (specify in Comment column)</t>
  </si>
  <si>
    <t>M</t>
  </si>
  <si>
    <t>222A</t>
  </si>
  <si>
    <t>Dr. Strange</t>
  </si>
  <si>
    <t>yes</t>
  </si>
  <si>
    <t>Comments</t>
  </si>
  <si>
    <t>Pharyngitis</t>
  </si>
  <si>
    <t>Common cold syndrome</t>
  </si>
  <si>
    <t>nitrofurantoin</t>
  </si>
  <si>
    <t>ciprofloxacin</t>
  </si>
  <si>
    <t>azithromycin</t>
  </si>
  <si>
    <t>amoxicillin-clavulanate</t>
  </si>
  <si>
    <t>oseltamivir</t>
  </si>
  <si>
    <t>levofloxacin</t>
  </si>
  <si>
    <t>PA Mycin</t>
  </si>
  <si>
    <t>321A</t>
  </si>
  <si>
    <t>sulfamethoxazole-trimethoprim</t>
  </si>
  <si>
    <t>cefixime</t>
  </si>
  <si>
    <t>Dr. Eschar</t>
  </si>
  <si>
    <t>Dr. Mycin</t>
  </si>
  <si>
    <t>541B</t>
  </si>
  <si>
    <t>Dr. Cillin</t>
  </si>
  <si>
    <t>Urine Legionella antigen test</t>
  </si>
  <si>
    <t>Urine S pnemoniae antigen test</t>
  </si>
  <si>
    <t>4/31/6</t>
  </si>
  <si>
    <t>Legionella spp</t>
  </si>
  <si>
    <t>Dr. D Rhea</t>
  </si>
  <si>
    <t>Streptococcus spp. (not pneumoniae)</t>
  </si>
  <si>
    <t>Staph saprophyticus</t>
  </si>
  <si>
    <t>Dr. Tussin</t>
  </si>
  <si>
    <t>cephalexin</t>
  </si>
  <si>
    <t>metronidazole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</si>
</sst>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;@"/>
  </numFmts>
  <fonts count="20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28"/>
      <color theme="1" tint="0.1499984740745262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28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scheme val="minor"/>
    </font>
    <font>
      <b/>
      <sz val="11"/>
      <name val="Calibri"/>
      <scheme val="minor"/>
    </font>
    <font>
      <sz val="11"/>
      <name val="Calibri"/>
    </font>
    <font>
      <sz val="11"/>
      <name val="Calibri"/>
      <family val="2"/>
    </font>
  </fonts>
  <fills count="21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3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42"/>
        <bgColor rgb="FF000000"/>
      </patternFill>
    </fill>
    <fill>
      <patternFill patternType="solid">
        <fgColor rgb="FFFFF2CC"/>
        <bgColor rgb="FF000000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theme="0"/>
      </right>
      <top/>
      <bottom/>
      <diagonal/>
    </border>
    <border>
      <left style="thick">
        <color theme="0"/>
      </left>
      <right style="thick">
        <color theme="0"/>
      </right>
      <top/>
      <bottom/>
      <diagonal/>
    </border>
    <border>
      <left style="thick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08">
    <xf numFmtId="0" fontId="0" fillId="0" borderId="0" xfId="0"/>
    <xf numFmtId="0" fontId="1" fillId="0" borderId="0" xfId="0" applyFont="1" applyAlignment="1">
      <alignment horizontal="left" wrapText="1"/>
    </xf>
    <xf numFmtId="0" fontId="0" fillId="0" borderId="0" xfId="0" pivotButton="1"/>
    <xf numFmtId="0" fontId="0" fillId="0" borderId="0" xfId="0" applyAlignment="1">
      <alignment horizontal="left"/>
    </xf>
    <xf numFmtId="0" fontId="1" fillId="0" borderId="0" xfId="0" applyFont="1" applyAlignment="1">
      <alignment horizontal="center" wrapText="1"/>
    </xf>
    <xf numFmtId="0" fontId="5" fillId="0" borderId="0" xfId="0" pivotButton="1" applyFont="1"/>
    <xf numFmtId="0" fontId="5" fillId="0" borderId="0" xfId="0" applyFont="1"/>
    <xf numFmtId="0" fontId="5" fillId="0" borderId="0" xfId="0" pivotButton="1" applyFont="1" applyAlignment="1">
      <alignment wrapText="1"/>
    </xf>
    <xf numFmtId="0" fontId="5" fillId="0" borderId="0" xfId="0" applyFont="1" applyAlignment="1">
      <alignment wrapText="1"/>
    </xf>
    <xf numFmtId="0" fontId="4" fillId="0" borderId="0" xfId="0" applyFont="1" applyAlignment="1">
      <alignment wrapText="1"/>
    </xf>
    <xf numFmtId="2" fontId="1" fillId="0" borderId="0" xfId="0" applyNumberFormat="1" applyFont="1" applyAlignment="1">
      <alignment horizontal="center" wrapText="1"/>
    </xf>
    <xf numFmtId="0" fontId="6" fillId="0" borderId="0" xfId="0" applyFont="1" applyAlignment="1">
      <alignment horizontal="left" wrapText="1"/>
    </xf>
    <xf numFmtId="0" fontId="0" fillId="3" borderId="0" xfId="0" applyFill="1"/>
    <xf numFmtId="2" fontId="0" fillId="3" borderId="0" xfId="0" applyNumberFormat="1" applyFill="1" applyAlignment="1">
      <alignment horizontal="center"/>
    </xf>
    <xf numFmtId="0" fontId="0" fillId="3" borderId="0" xfId="0" applyFill="1" applyAlignment="1">
      <alignment horizontal="center"/>
    </xf>
    <xf numFmtId="9" fontId="0" fillId="3" borderId="0" xfId="0" applyNumberFormat="1" applyFill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9" fontId="0" fillId="0" borderId="0" xfId="0" applyNumberFormat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4" fillId="4" borderId="5" xfId="0" applyFont="1" applyFill="1" applyBorder="1" applyAlignment="1">
      <alignment horizontal="center"/>
    </xf>
    <xf numFmtId="0" fontId="5" fillId="3" borderId="0" xfId="0" applyFont="1" applyFill="1" applyAlignment="1">
      <alignment vertical="top"/>
    </xf>
    <xf numFmtId="9" fontId="0" fillId="0" borderId="0" xfId="1" applyFont="1" applyAlignment="1">
      <alignment horizontal="center"/>
    </xf>
    <xf numFmtId="9" fontId="0" fillId="3" borderId="0" xfId="1" applyFont="1" applyFill="1" applyAlignment="1">
      <alignment horizontal="center"/>
    </xf>
    <xf numFmtId="0" fontId="1" fillId="17" borderId="6" xfId="0" applyFont="1" applyFill="1" applyBorder="1" applyAlignment="1">
      <alignment horizontal="left" wrapText="1"/>
    </xf>
    <xf numFmtId="164" fontId="1" fillId="17" borderId="6" xfId="0" applyNumberFormat="1" applyFont="1" applyFill="1" applyBorder="1" applyAlignment="1">
      <alignment horizontal="left" wrapText="1"/>
    </xf>
    <xf numFmtId="0" fontId="0" fillId="17" borderId="6" xfId="0" applyFill="1" applyBorder="1"/>
    <xf numFmtId="0" fontId="1" fillId="17" borderId="10" xfId="0" applyFont="1" applyFill="1" applyBorder="1" applyAlignment="1">
      <alignment horizontal="left" wrapText="1"/>
    </xf>
    <xf numFmtId="0" fontId="1" fillId="17" borderId="11" xfId="0" applyFont="1" applyFill="1" applyBorder="1" applyAlignment="1">
      <alignment horizontal="left" wrapText="1"/>
    </xf>
    <xf numFmtId="164" fontId="1" fillId="17" borderId="11" xfId="0" applyNumberFormat="1" applyFont="1" applyFill="1" applyBorder="1" applyAlignment="1">
      <alignment horizontal="left" wrapText="1"/>
    </xf>
    <xf numFmtId="0" fontId="5" fillId="0" borderId="0" xfId="0" applyFont="1" applyAlignment="1">
      <alignment horizontal="left"/>
    </xf>
    <xf numFmtId="0" fontId="5" fillId="3" borderId="0" xfId="0" applyFont="1" applyFill="1" applyAlignment="1">
      <alignment horizontal="left"/>
    </xf>
    <xf numFmtId="0" fontId="11" fillId="0" borderId="0" xfId="0" applyFont="1" applyAlignment="1">
      <alignment horizontal="left" wrapText="1" indent="2"/>
    </xf>
    <xf numFmtId="0" fontId="6" fillId="0" borderId="0" xfId="0" applyFont="1" applyAlignment="1">
      <alignment horizontal="left" wrapText="1" indent="2"/>
    </xf>
    <xf numFmtId="0" fontId="6" fillId="17" borderId="6" xfId="0" applyFont="1" applyFill="1" applyBorder="1" applyAlignment="1">
      <alignment horizontal="left" wrapText="1"/>
    </xf>
    <xf numFmtId="164" fontId="6" fillId="17" borderId="6" xfId="0" applyNumberFormat="1" applyFont="1" applyFill="1" applyBorder="1" applyAlignment="1">
      <alignment horizontal="left" wrapText="1"/>
    </xf>
    <xf numFmtId="0" fontId="1" fillId="0" borderId="6" xfId="0" applyFont="1" applyBorder="1" applyAlignment="1">
      <alignment horizontal="left" wrapText="1"/>
    </xf>
    <xf numFmtId="164" fontId="1" fillId="0" borderId="6" xfId="0" applyNumberFormat="1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12" fillId="0" borderId="0" xfId="0" applyFont="1" applyAlignment="1">
      <alignment horizontal="left" wrapText="1" indent="4"/>
    </xf>
    <xf numFmtId="2" fontId="9" fillId="0" borderId="0" xfId="0" applyNumberFormat="1" applyFont="1" applyAlignment="1">
      <alignment horizontal="left" wrapText="1"/>
    </xf>
    <xf numFmtId="2" fontId="1" fillId="0" borderId="0" xfId="0" applyNumberFormat="1" applyFont="1" applyAlignment="1">
      <alignment horizontal="left" wrapText="1"/>
    </xf>
    <xf numFmtId="9" fontId="1" fillId="0" borderId="0" xfId="1" applyFont="1" applyAlignment="1">
      <alignment horizontal="left" wrapText="1"/>
    </xf>
    <xf numFmtId="0" fontId="12" fillId="0" borderId="0" xfId="0" applyFont="1" applyAlignment="1">
      <alignment horizontal="left" wrapText="1" indent="6"/>
    </xf>
    <xf numFmtId="9" fontId="14" fillId="0" borderId="0" xfId="1" applyFont="1" applyAlignment="1">
      <alignment horizontal="left" wrapText="1" indent="6"/>
    </xf>
    <xf numFmtId="2" fontId="14" fillId="0" borderId="0" xfId="0" applyNumberFormat="1" applyFont="1" applyAlignment="1">
      <alignment horizontal="left" wrapText="1" indent="6"/>
    </xf>
    <xf numFmtId="0" fontId="15" fillId="0" borderId="0" xfId="0" pivotButton="1" applyFont="1" applyAlignment="1">
      <alignment wrapText="1"/>
    </xf>
    <xf numFmtId="0" fontId="13" fillId="0" borderId="0" xfId="0" applyFont="1" applyAlignment="1">
      <alignment horizontal="left" indent="5"/>
    </xf>
    <xf numFmtId="0" fontId="5" fillId="0" borderId="0" xfId="0" applyFont="1" applyAlignment="1">
      <alignment horizontal="left" indent="5"/>
    </xf>
    <xf numFmtId="0" fontId="0" fillId="3" borderId="0" xfId="0" applyFill="1" applyAlignment="1">
      <alignment horizontal="right"/>
    </xf>
    <xf numFmtId="0" fontId="13" fillId="3" borderId="0" xfId="0" applyFont="1" applyFill="1" applyAlignment="1">
      <alignment horizontal="left" indent="4"/>
    </xf>
    <xf numFmtId="0" fontId="5" fillId="18" borderId="0" xfId="0" applyFont="1" applyFill="1"/>
    <xf numFmtId="0" fontId="16" fillId="17" borderId="9" xfId="0" applyFont="1" applyFill="1" applyBorder="1" applyAlignment="1">
      <alignment horizontal="left" wrapText="1"/>
    </xf>
    <xf numFmtId="0" fontId="16" fillId="17" borderId="6" xfId="0" applyFont="1" applyFill="1" applyBorder="1" applyAlignment="1">
      <alignment horizontal="left" wrapText="1"/>
    </xf>
    <xf numFmtId="164" fontId="16" fillId="17" borderId="6" xfId="0" applyNumberFormat="1" applyFont="1" applyFill="1" applyBorder="1" applyAlignment="1">
      <alignment horizontal="left" wrapText="1"/>
    </xf>
    <xf numFmtId="0" fontId="16" fillId="17" borderId="11" xfId="0" applyFont="1" applyFill="1" applyBorder="1" applyAlignment="1">
      <alignment horizontal="left" wrapText="1"/>
    </xf>
    <xf numFmtId="0" fontId="16" fillId="17" borderId="7" xfId="0" applyFont="1" applyFill="1" applyBorder="1" applyAlignment="1">
      <alignment horizontal="left" wrapText="1"/>
    </xf>
    <xf numFmtId="0" fontId="16" fillId="17" borderId="10" xfId="0" applyFont="1" applyFill="1" applyBorder="1" applyAlignment="1">
      <alignment horizontal="left" wrapText="1"/>
    </xf>
    <xf numFmtId="164" fontId="16" fillId="17" borderId="11" xfId="0" applyNumberFormat="1" applyFont="1" applyFill="1" applyBorder="1" applyAlignment="1">
      <alignment horizontal="left" wrapText="1"/>
    </xf>
    <xf numFmtId="0" fontId="16" fillId="17" borderId="12" xfId="0" applyFont="1" applyFill="1" applyBorder="1" applyAlignment="1">
      <alignment horizontal="left" wrapText="1"/>
    </xf>
    <xf numFmtId="0" fontId="6" fillId="17" borderId="7" xfId="0" applyFont="1" applyFill="1" applyBorder="1" applyAlignment="1">
      <alignment horizontal="left" wrapText="1"/>
    </xf>
    <xf numFmtId="0" fontId="1" fillId="17" borderId="7" xfId="0" applyFont="1" applyFill="1" applyBorder="1" applyAlignment="1">
      <alignment horizontal="left" wrapText="1"/>
    </xf>
    <xf numFmtId="0" fontId="1" fillId="17" borderId="12" xfId="0" applyFont="1" applyFill="1" applyBorder="1" applyAlignment="1">
      <alignment horizontal="left" wrapText="1"/>
    </xf>
    <xf numFmtId="0" fontId="0" fillId="17" borderId="7" xfId="0" applyFill="1" applyBorder="1"/>
    <xf numFmtId="0" fontId="1" fillId="0" borderId="7" xfId="0" applyFont="1" applyBorder="1" applyAlignment="1">
      <alignment horizontal="left" wrapText="1"/>
    </xf>
    <xf numFmtId="0" fontId="17" fillId="17" borderId="6" xfId="0" applyFont="1" applyFill="1" applyBorder="1" applyAlignment="1">
      <alignment horizontal="left" wrapText="1"/>
    </xf>
    <xf numFmtId="0" fontId="18" fillId="19" borderId="6" xfId="0" applyFont="1" applyFill="1" applyBorder="1" applyAlignment="1">
      <alignment horizontal="left" wrapText="1"/>
    </xf>
    <xf numFmtId="0" fontId="7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wrapText="1"/>
    </xf>
    <xf numFmtId="0" fontId="5" fillId="6" borderId="1" xfId="0" applyFont="1" applyFill="1" applyBorder="1" applyAlignment="1">
      <alignment horizontal="center"/>
    </xf>
    <xf numFmtId="0" fontId="5" fillId="6" borderId="2" xfId="0" applyFont="1" applyFill="1" applyBorder="1" applyAlignment="1">
      <alignment horizontal="center"/>
    </xf>
    <xf numFmtId="0" fontId="8" fillId="7" borderId="0" xfId="0" applyFont="1" applyFill="1" applyAlignment="1">
      <alignment horizontal="left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 wrapText="1"/>
    </xf>
    <xf numFmtId="0" fontId="2" fillId="6" borderId="13" xfId="0" applyFont="1" applyFill="1" applyBorder="1" applyAlignment="1">
      <alignment horizontal="center" vertical="center" wrapText="1"/>
    </xf>
    <xf numFmtId="0" fontId="2" fillId="6" borderId="0" xfId="0" applyFont="1" applyFill="1" applyAlignment="1">
      <alignment horizontal="center" vertical="center" wrapText="1"/>
    </xf>
    <xf numFmtId="0" fontId="2" fillId="8" borderId="13" xfId="0" applyFont="1" applyFill="1" applyBorder="1" applyAlignment="1">
      <alignment horizontal="center" vertical="center" wrapText="1"/>
    </xf>
    <xf numFmtId="0" fontId="2" fillId="8" borderId="0" xfId="0" applyFont="1" applyFill="1" applyAlignment="1">
      <alignment horizontal="center" vertical="center" wrapText="1"/>
    </xf>
    <xf numFmtId="0" fontId="2" fillId="9" borderId="13" xfId="0" applyFont="1" applyFill="1" applyBorder="1" applyAlignment="1">
      <alignment horizontal="center" vertical="center" wrapText="1"/>
    </xf>
    <xf numFmtId="0" fontId="2" fillId="9" borderId="0" xfId="0" applyFont="1" applyFill="1" applyAlignment="1">
      <alignment horizontal="center" vertical="center" wrapText="1"/>
    </xf>
    <xf numFmtId="0" fontId="2" fillId="11" borderId="13" xfId="0" applyFont="1" applyFill="1" applyBorder="1" applyAlignment="1">
      <alignment horizontal="center" vertical="center" wrapText="1"/>
    </xf>
    <xf numFmtId="0" fontId="2" fillId="11" borderId="0" xfId="0" applyFont="1" applyFill="1" applyAlignment="1">
      <alignment horizontal="center" vertical="center" wrapText="1"/>
    </xf>
    <xf numFmtId="0" fontId="2" fillId="14" borderId="13" xfId="0" applyFont="1" applyFill="1" applyBorder="1" applyAlignment="1">
      <alignment horizontal="center" vertical="center" wrapText="1"/>
    </xf>
    <xf numFmtId="0" fontId="2" fillId="14" borderId="0" xfId="0" applyFont="1" applyFill="1" applyAlignment="1">
      <alignment horizontal="center" vertical="center" wrapText="1"/>
    </xf>
    <xf numFmtId="0" fontId="10" fillId="13" borderId="13" xfId="0" applyFont="1" applyFill="1" applyBorder="1" applyAlignment="1">
      <alignment horizontal="center" vertical="center" wrapText="1"/>
    </xf>
    <xf numFmtId="0" fontId="10" fillId="13" borderId="0" xfId="0" applyFont="1" applyFill="1" applyAlignment="1">
      <alignment horizontal="center" vertical="center" wrapText="1"/>
    </xf>
    <xf numFmtId="0" fontId="2" fillId="15" borderId="13" xfId="0" applyFont="1" applyFill="1" applyBorder="1" applyAlignment="1">
      <alignment horizontal="center" vertical="center" wrapText="1"/>
    </xf>
    <xf numFmtId="0" fontId="2" fillId="15" borderId="0" xfId="0" applyFont="1" applyFill="1" applyAlignment="1">
      <alignment horizontal="center" vertical="center" wrapText="1"/>
    </xf>
    <xf numFmtId="0" fontId="2" fillId="10" borderId="13" xfId="0" applyFont="1" applyFill="1" applyBorder="1" applyAlignment="1">
      <alignment horizontal="center" vertical="center" wrapText="1"/>
    </xf>
    <xf numFmtId="0" fontId="2" fillId="10" borderId="0" xfId="0" applyFont="1" applyFill="1" applyAlignment="1">
      <alignment horizontal="center" vertical="center" wrapText="1"/>
    </xf>
    <xf numFmtId="0" fontId="10" fillId="12" borderId="13" xfId="0" applyFont="1" applyFill="1" applyBorder="1" applyAlignment="1">
      <alignment horizontal="center" vertical="center" wrapText="1"/>
    </xf>
    <xf numFmtId="0" fontId="10" fillId="12" borderId="0" xfId="0" applyFont="1" applyFill="1" applyAlignment="1">
      <alignment horizontal="center" vertical="center" wrapText="1"/>
    </xf>
    <xf numFmtId="0" fontId="10" fillId="16" borderId="13" xfId="0" applyFont="1" applyFill="1" applyBorder="1" applyAlignment="1">
      <alignment horizontal="center" vertical="center" wrapText="1"/>
    </xf>
    <xf numFmtId="0" fontId="10" fillId="16" borderId="0" xfId="0" applyFont="1" applyFill="1" applyAlignment="1">
      <alignment horizontal="center" vertical="center" wrapText="1"/>
    </xf>
    <xf numFmtId="0" fontId="1" fillId="17" borderId="6" xfId="0" applyFont="1" applyFill="1" applyBorder="1" applyAlignment="1">
      <alignment horizontal="left"/>
    </xf>
    <xf numFmtId="164" fontId="1" fillId="17" borderId="6" xfId="0" applyNumberFormat="1" applyFont="1" applyFill="1" applyBorder="1" applyAlignment="1">
      <alignment horizontal="left"/>
    </xf>
    <xf numFmtId="0" fontId="1" fillId="17" borderId="6" xfId="0" applyFont="1" applyFill="1" applyBorder="1" applyAlignment="1">
      <alignment wrapText="1"/>
    </xf>
    <xf numFmtId="0" fontId="19" fillId="20" borderId="6" xfId="0" applyFont="1" applyFill="1" applyBorder="1" applyAlignment="1">
      <alignment horizontal="left" wrapText="1"/>
    </xf>
    <xf numFmtId="14" fontId="1" fillId="17" borderId="6" xfId="0" applyNumberFormat="1" applyFont="1" applyFill="1" applyBorder="1" applyAlignment="1">
      <alignment horizontal="left" wrapText="1"/>
    </xf>
    <xf numFmtId="0" fontId="19" fillId="19" borderId="6" xfId="0" applyFont="1" applyFill="1" applyBorder="1" applyAlignment="1">
      <alignment horizontal="left" wrapText="1"/>
    </xf>
    <xf numFmtId="0" fontId="19" fillId="19" borderId="11" xfId="0" applyFont="1" applyFill="1" applyBorder="1" applyAlignment="1">
      <alignment horizontal="left" wrapText="1"/>
    </xf>
  </cellXfs>
  <cellStyles count="2">
    <cellStyle name="Normal" xfId="0" builtinId="0"/>
    <cellStyle name="Percent" xfId="1" builtinId="5"/>
  </cellStyles>
  <dxfs count="913">
    <dxf>
      <font>
        <b/>
      </font>
    </dxf>
    <dxf>
      <alignment wrapText="1" readingOrder="0"/>
    </dxf>
    <dxf>
      <alignment wrapText="1" readingOrder="0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wrapText="1" readingOrder="0"/>
    </dxf>
    <dxf>
      <font>
        <b/>
      </font>
    </dxf>
    <dxf>
      <font>
        <b/>
      </font>
    </dxf>
    <dxf>
      <alignment wrapText="1" readingOrder="0"/>
    </dxf>
    <dxf>
      <alignment wrapText="1" readingOrder="0"/>
    </dxf>
    <dxf>
      <alignment wrapText="1" readingOrder="0"/>
    </dxf>
    <dxf>
      <font>
        <b/>
      </font>
    </dxf>
    <dxf>
      <font>
        <b/>
      </font>
    </dxf>
    <dxf>
      <font>
        <color theme="1" tint="0.14999847407452621"/>
      </font>
    </dxf>
    <dxf>
      <font>
        <b/>
      </font>
    </dxf>
    <dxf>
      <font>
        <b/>
      </font>
    </dxf>
    <dxf>
      <font>
        <color rgb="FFFF0000"/>
      </font>
    </dxf>
    <dxf>
      <font>
        <color auto="1"/>
      </font>
    </dxf>
    <dxf>
      <font>
        <b/>
      </font>
    </dxf>
    <dxf>
      <font>
        <sz val="12"/>
      </font>
    </dxf>
    <dxf>
      <font>
        <sz val="14"/>
      </font>
    </dxf>
    <dxf>
      <font>
        <sz val="12"/>
      </font>
    </dxf>
    <dxf>
      <font>
        <b/>
      </font>
    </dxf>
    <dxf>
      <font>
        <b/>
      </font>
    </dxf>
    <dxf>
      <alignment wrapText="1" readingOrder="0"/>
    </dxf>
    <dxf>
      <font>
        <b/>
      </font>
    </dxf>
    <dxf>
      <font>
        <b/>
      </font>
    </dxf>
    <dxf>
      <font>
        <b/>
      </font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m/d/yy;@"/>
      <fill>
        <patternFill patternType="solid"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m/d/yy;@"/>
      <fill>
        <patternFill patternType="solid"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m/d/yy;@"/>
      <fill>
        <patternFill patternType="solid"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solid"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m/d/yy;@"/>
      <fill>
        <patternFill patternType="solid"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m/d/yy;@"/>
      <fill>
        <patternFill patternType="solid"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</font>
    </dxf>
    <dxf>
      <alignment wrapText="1" readingOrder="0"/>
    </dxf>
    <dxf>
      <alignment wrapText="1" readingOrder="0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wrapText="1" readingOrder="0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wrapText="1" readingOrder="0"/>
    </dxf>
    <dxf>
      <alignment wrapText="1" readingOrder="0"/>
    </dxf>
    <dxf>
      <alignment wrapText="1" readingOrder="0"/>
    </dxf>
    <dxf>
      <font>
        <b/>
      </font>
    </dxf>
    <dxf>
      <font>
        <b/>
      </font>
    </dxf>
    <dxf>
      <font>
        <color theme="1" tint="0.14999847407452621"/>
      </font>
    </dxf>
    <dxf>
      <font>
        <b/>
      </font>
    </dxf>
    <dxf>
      <font>
        <b/>
      </font>
    </dxf>
    <dxf>
      <font>
        <color rgb="FFFF0000"/>
      </font>
    </dxf>
    <dxf>
      <font>
        <color auto="1"/>
      </font>
    </dxf>
    <dxf>
      <font>
        <b/>
      </font>
    </dxf>
    <dxf>
      <font>
        <sz val="12"/>
      </font>
    </dxf>
    <dxf>
      <font>
        <sz val="14"/>
      </font>
    </dxf>
    <dxf>
      <font>
        <sz val="12"/>
      </font>
    </dxf>
    <dxf>
      <font>
        <b/>
      </font>
    </dxf>
    <dxf>
      <alignment wrapText="1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m/d/yy;@"/>
      <fill>
        <patternFill patternType="solid"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m/d/yy;@"/>
      <fill>
        <patternFill patternType="solid"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m/d/yy;@"/>
      <fill>
        <patternFill patternType="solid"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solid"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m/d/yy;@"/>
      <fill>
        <patternFill patternType="solid"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m/d/yy;@"/>
      <fill>
        <patternFill patternType="solid"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wrapText="1" readingOrder="0"/>
    </dxf>
    <dxf>
      <font>
        <b/>
      </font>
    </dxf>
    <dxf>
      <font>
        <b/>
      </font>
    </dxf>
    <dxf>
      <font>
        <color theme="1" tint="0.14999847407452621"/>
      </font>
    </dxf>
    <dxf>
      <font>
        <b/>
      </font>
    </dxf>
    <dxf>
      <font>
        <b/>
      </font>
    </dxf>
    <dxf>
      <font>
        <color rgb="FFFF0000"/>
      </font>
    </dxf>
    <dxf>
      <font>
        <color auto="1"/>
      </font>
    </dxf>
    <dxf>
      <font>
        <b/>
      </font>
    </dxf>
    <dxf>
      <font>
        <sz val="12"/>
      </font>
    </dxf>
    <dxf>
      <font>
        <sz val="14"/>
      </font>
    </dxf>
    <dxf>
      <font>
        <sz val="12"/>
      </font>
    </dxf>
    <dxf>
      <font>
        <b/>
      </font>
    </dxf>
    <dxf>
      <font>
        <b/>
      </font>
    </dxf>
    <dxf>
      <alignment wrapText="1" readingOrder="0"/>
    </dxf>
    <dxf>
      <font>
        <b/>
      </font>
    </dxf>
    <dxf>
      <alignment wrapText="1" readingOrder="0"/>
    </dxf>
    <dxf>
      <alignment wrapText="1" readingOrder="0"/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wrapText="1" readingOrder="0"/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wrapText="1" readingOrder="0"/>
    </dxf>
    <dxf>
      <alignment wrapText="1" readingOrder="0"/>
    </dxf>
    <dxf>
      <font>
        <b/>
      </font>
    </dxf>
    <dxf>
      <font>
        <b/>
      </font>
    </dxf>
    <dxf>
      <font>
        <b/>
      </font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m/d/yy;@"/>
      <fill>
        <patternFill patternType="solid"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m/d/yy;@"/>
      <fill>
        <patternFill patternType="solid"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m/d/yy;@"/>
      <fill>
        <patternFill patternType="solid"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solid"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m/d/yy;@"/>
      <fill>
        <patternFill patternType="solid"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m/d/yy;@"/>
      <fill>
        <patternFill patternType="solid"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solid"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m/d/yy;@"/>
      <fill>
        <patternFill patternType="solid"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m/d/yy;@"/>
      <fill>
        <patternFill patternType="solid"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m/d/yy;@"/>
      <fill>
        <patternFill patternType="solid"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m/d/yy;@"/>
      <fill>
        <patternFill patternType="solid"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m/d/yy;@"/>
      <fill>
        <patternFill patternType="solid"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solid"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solid"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solid"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solid"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solid"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m/d/yy;@"/>
      <fill>
        <patternFill patternType="solid"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m/d/yy;@"/>
      <fill>
        <patternFill patternType="solid"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m/d/yy;@"/>
      <fill>
        <patternFill patternType="solid"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m/d/yy;@"/>
      <fill>
        <patternFill patternType="solid"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m/d/yy;@"/>
      <fill>
        <patternFill patternType="solid"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m/d/yy;@"/>
      <fill>
        <patternFill patternType="solid"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m/d/yy;@"/>
      <fill>
        <patternFill patternType="solid"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m/d/yy;@"/>
      <fill>
        <patternFill patternType="solid"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m/d/yy;@"/>
      <fill>
        <patternFill patternType="solid"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m/d/yy;@"/>
      <fill>
        <patternFill patternType="solid"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m/d/yy;@"/>
      <fill>
        <patternFill patternType="solid"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m/d/yy;@"/>
      <fill>
        <patternFill patternType="solid"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m/d/yy;@"/>
      <fill>
        <patternFill patternType="solid"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m/d/yy;@"/>
      <fill>
        <patternFill patternType="solid"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m/d/yy;@"/>
      <fill>
        <patternFill patternType="solid"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m/d/yy;@"/>
      <fill>
        <patternFill patternType="solid"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m/d/yy;@"/>
      <fill>
        <patternFill patternType="solid"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m/d/yy;@"/>
      <fill>
        <patternFill patternType="solid"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m/d/yy;@"/>
      <fill>
        <patternFill patternType="solid"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m/d/yy;@"/>
      <fill>
        <patternFill patternType="solid"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m/d/yy;@"/>
      <fill>
        <patternFill patternType="solid"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m/d/yy;@"/>
      <fill>
        <patternFill patternType="solid"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m/d/yy;@"/>
      <fill>
        <patternFill patternType="solid"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m/d/yy;@"/>
      <fill>
        <patternFill patternType="solid"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solid"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m/d/yy;@"/>
      <fill>
        <patternFill patternType="solid"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m/d/yy;@"/>
      <fill>
        <patternFill patternType="solid"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m/d/yy;@"/>
      <fill>
        <patternFill patternType="solid"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m/d/yy;@"/>
      <fill>
        <patternFill patternType="solid"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m/d/yy;@"/>
      <fill>
        <patternFill patternType="solid"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solid"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m/d/yy;@"/>
      <fill>
        <patternFill patternType="solid"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m/d/yy;@"/>
      <fill>
        <patternFill patternType="solid"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2" formatCode="0.00"/>
      <alignment horizontal="left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rgb="FFFFC000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left" vertical="bottom" textRotation="0" wrapText="1" indent="4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rgb="FFFFC000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rgb="FFFFC000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left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left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solid">
          <fgColor rgb="FF000000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solid">
          <fgColor rgb="FF000000"/>
          <bgColor rgb="FFFFF2CC"/>
        </patternFill>
      </fill>
      <alignment horizontal="left" vertical="bottom" textRotation="0" wrapText="1" indent="0" justifyLastLine="0" shrinkToFit="0" readingOrder="0"/>
    </dxf>
    <dxf>
      <font>
        <b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</font>
    </dxf>
    <dxf>
      <font>
        <b/>
      </font>
    </dxf>
    <dxf>
      <font>
        <b/>
      </font>
    </dxf>
    <dxf>
      <alignment wrapText="1" readingOrder="0"/>
    </dxf>
    <dxf>
      <font>
        <b/>
      </font>
    </dxf>
    <dxf>
      <font>
        <b/>
      </font>
    </dxf>
    <dxf>
      <font>
        <sz val="12"/>
      </font>
    </dxf>
    <dxf>
      <font>
        <sz val="14"/>
      </font>
    </dxf>
    <dxf>
      <font>
        <sz val="12"/>
      </font>
    </dxf>
    <dxf>
      <font>
        <b/>
      </font>
    </dxf>
    <dxf>
      <font>
        <color auto="1"/>
      </font>
    </dxf>
    <dxf>
      <font>
        <color rgb="FFFF0000"/>
      </font>
    </dxf>
    <dxf>
      <font>
        <b/>
      </font>
    </dxf>
    <dxf>
      <font>
        <b/>
      </font>
    </dxf>
    <dxf>
      <font>
        <color theme="1" tint="0.14999847407452621"/>
      </font>
    </dxf>
    <dxf>
      <font>
        <b/>
      </font>
    </dxf>
    <dxf>
      <font>
        <b/>
      </font>
    </dxf>
    <dxf>
      <alignment wrapText="1" readingOrder="0"/>
    </dxf>
    <dxf>
      <alignment wrapText="1" readingOrder="0"/>
    </dxf>
    <dxf>
      <alignment wrapText="1" readingOrder="0"/>
    </dxf>
    <dxf>
      <font>
        <b/>
      </font>
    </dxf>
    <dxf>
      <font>
        <b/>
      </font>
    </dxf>
    <dxf>
      <alignment wrapText="1" readingOrder="0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wrapText="1" readingOrder="0"/>
    </dxf>
    <dxf>
      <alignment wrapText="1" readingOrder="0"/>
    </dxf>
    <dxf>
      <font>
        <b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2" formatCode="0.00"/>
      <alignment horizontal="left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rgb="FFFFC000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left" vertical="bottom" textRotation="0" wrapText="1" indent="4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rgb="FFFFC000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rgb="FFFFC000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left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left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solid">
          <fgColor rgb="FF000000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solid">
          <fgColor rgb="FF000000"/>
          <bgColor rgb="FFFFF2CC"/>
        </patternFill>
      </fill>
      <alignment horizontal="left" vertical="bottom" textRotation="0" wrapText="1" indent="0" justifyLastLine="0" shrinkToFit="0" readingOrder="0"/>
    </dxf>
    <dxf>
      <font>
        <b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wrapText="1" readingOrder="0"/>
    </dxf>
    <dxf>
      <font>
        <b/>
      </font>
    </dxf>
    <dxf>
      <font>
        <sz val="12"/>
      </font>
    </dxf>
    <dxf>
      <font>
        <sz val="14"/>
      </font>
    </dxf>
    <dxf>
      <font>
        <sz val="12"/>
      </font>
    </dxf>
    <dxf>
      <font>
        <b/>
      </font>
    </dxf>
    <dxf>
      <font>
        <color auto="1"/>
      </font>
    </dxf>
    <dxf>
      <font>
        <color rgb="FFFF0000"/>
      </font>
    </dxf>
    <dxf>
      <font>
        <b/>
      </font>
    </dxf>
    <dxf>
      <font>
        <b/>
      </font>
    </dxf>
    <dxf>
      <font>
        <color theme="1" tint="0.14999847407452621"/>
      </font>
    </dxf>
    <dxf>
      <font>
        <b/>
      </font>
    </dxf>
    <dxf>
      <font>
        <b/>
      </font>
    </dxf>
    <dxf>
      <alignment wrapText="1" readingOrder="0"/>
    </dxf>
    <dxf>
      <alignment wrapText="1" readingOrder="0"/>
    </dxf>
    <dxf>
      <alignment wrapText="1" readingOrder="0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wrapText="1" readingOrder="0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wrapText="1" readingOrder="0"/>
    </dxf>
    <dxf>
      <alignment wrapText="1" readingOrder="0"/>
    </dxf>
    <dxf>
      <font>
        <b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2" formatCode="0.00"/>
      <alignment horizontal="left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rgb="FFFFC000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left" vertical="bottom" textRotation="0" wrapText="1" indent="4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rgb="FFFFC000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rgb="FFFFC000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left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left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solid">
          <fgColor rgb="FF000000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solid">
          <fgColor rgb="FF000000"/>
          <bgColor rgb="FFFFF2CC"/>
        </patternFill>
      </fill>
      <alignment horizontal="left" vertical="bottom" textRotation="0" wrapText="1" indent="0" justifyLastLine="0" shrinkToFit="0" readingOrder="0"/>
    </dxf>
    <dxf>
      <font>
        <b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</font>
    </dxf>
    <dxf>
      <font>
        <b/>
      </font>
    </dxf>
    <dxf>
      <font>
        <b/>
      </font>
    </dxf>
    <dxf>
      <alignment wrapText="1" readingOrder="0"/>
    </dxf>
    <dxf>
      <alignment wrapText="1" readingOrder="0"/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wrapText="1" readingOrder="0"/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wrapText="1" readingOrder="0"/>
    </dxf>
    <dxf>
      <alignment wrapText="1" readingOrder="0"/>
    </dxf>
    <dxf>
      <font>
        <b/>
      </font>
    </dxf>
    <dxf>
      <alignment wrapText="1" readingOrder="0"/>
    </dxf>
    <dxf>
      <font>
        <b/>
      </font>
    </dxf>
    <dxf>
      <font>
        <b/>
      </font>
    </dxf>
    <dxf>
      <font>
        <sz val="12"/>
      </font>
    </dxf>
    <dxf>
      <font>
        <sz val="14"/>
      </font>
    </dxf>
    <dxf>
      <font>
        <sz val="12"/>
      </font>
    </dxf>
    <dxf>
      <font>
        <b/>
      </font>
    </dxf>
    <dxf>
      <font>
        <color auto="1"/>
      </font>
    </dxf>
    <dxf>
      <font>
        <color rgb="FFFF0000"/>
      </font>
    </dxf>
    <dxf>
      <font>
        <b/>
      </font>
    </dxf>
    <dxf>
      <font>
        <b/>
      </font>
    </dxf>
    <dxf>
      <font>
        <color theme="1" tint="0.14999847407452621"/>
      </font>
    </dxf>
    <dxf>
      <font>
        <b/>
      </font>
    </dxf>
    <dxf>
      <font>
        <b/>
      </font>
    </dxf>
    <dxf>
      <alignment wrapText="1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2" formatCode="0.00"/>
      <alignment horizontal="left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rgb="FFFFC000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left" vertical="bottom" textRotation="0" wrapText="1" indent="4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rgb="FFFFC000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rgb="FFFFC000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left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left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solid">
          <fgColor rgb="FF000000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m/d/yy;@"/>
      <fill>
        <patternFill patternType="solid"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m/d/yy;@"/>
      <fill>
        <patternFill patternType="solid"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m/d/yy;@"/>
      <fill>
        <patternFill patternType="solid"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m/d/yy;@"/>
      <fill>
        <patternFill patternType="solid"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m/d/yy;@"/>
      <fill>
        <patternFill patternType="solid"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solid">
          <fgColor rgb="FF000000"/>
          <bgColor rgb="FFFFF2CC"/>
        </patternFill>
      </fill>
      <alignment horizontal="left" vertical="bottom" textRotation="0" wrapText="1" indent="0" justifyLastLine="0" shrinkToFit="0" readingOrder="0"/>
    </dxf>
    <dxf>
      <font>
        <b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wrapText="1" readingOrder="0"/>
    </dxf>
    <dxf>
      <font>
        <b/>
      </font>
    </dxf>
    <dxf>
      <alignment wrapText="1" readingOrder="0"/>
    </dxf>
    <dxf>
      <alignment wrapText="1" readingOrder="0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sz val="12"/>
      </font>
    </dxf>
    <dxf>
      <font>
        <sz val="14"/>
      </font>
    </dxf>
    <dxf>
      <font>
        <sz val="12"/>
      </font>
    </dxf>
    <dxf>
      <font>
        <b/>
      </font>
    </dxf>
    <dxf>
      <font>
        <color auto="1"/>
      </font>
    </dxf>
    <dxf>
      <font>
        <color rgb="FFFF0000"/>
      </font>
    </dxf>
    <dxf>
      <font>
        <b/>
      </font>
    </dxf>
    <dxf>
      <font>
        <b/>
      </font>
    </dxf>
    <dxf>
      <font>
        <color theme="1" tint="0.14999847407452621"/>
      </font>
    </dxf>
    <dxf>
      <font>
        <b/>
      </font>
    </dxf>
    <dxf>
      <font>
        <b/>
      </font>
    </dxf>
    <dxf>
      <alignment wrapText="1" readingOrder="0"/>
    </dxf>
    <dxf>
      <alignment wrapText="1" readingOrder="0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wrapText="1" readingOrder="0"/>
    </dxf>
    <dxf>
      <alignment wrapText="1" readingOrder="0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2" formatCode="0.00"/>
      <alignment horizontal="left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rgb="FFFFC000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left" vertical="bottom" textRotation="0" wrapText="1" indent="4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rgb="FFFFC000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rgb="FFFFC000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left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left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solid">
          <fgColor rgb="FF000000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solid">
          <fgColor rgb="FF000000"/>
          <bgColor rgb="FFFFF2CC"/>
        </patternFill>
      </fill>
      <alignment horizontal="left" vertical="bottom" textRotation="0" wrapText="1" indent="0" justifyLastLine="0" shrinkToFit="0" readingOrder="0"/>
    </dxf>
    <dxf>
      <font>
        <b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z val="12"/>
      </font>
    </dxf>
    <dxf>
      <font>
        <sz val="14"/>
      </font>
    </dxf>
    <dxf>
      <font>
        <sz val="12"/>
      </font>
    </dxf>
    <dxf>
      <font>
        <b/>
      </font>
    </dxf>
    <dxf>
      <font>
        <color auto="1"/>
      </font>
    </dxf>
    <dxf>
      <font>
        <color rgb="FFFF0000"/>
      </font>
    </dxf>
    <dxf>
      <font>
        <b/>
      </font>
    </dxf>
    <dxf>
      <font>
        <b/>
      </font>
    </dxf>
    <dxf>
      <font>
        <color theme="1" tint="0.14999847407452621"/>
      </font>
    </dxf>
    <dxf>
      <font>
        <b/>
      </font>
    </dxf>
    <dxf>
      <font>
        <b/>
      </font>
    </dxf>
    <dxf>
      <alignment wrapText="1" readingOrder="0"/>
    </dxf>
    <dxf>
      <alignment wrapText="1" readingOrder="0"/>
    </dxf>
    <dxf>
      <alignment wrapText="1" readingOrder="0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wrapText="1" readingOrder="0"/>
    </dxf>
    <dxf>
      <alignment wrapText="1" readingOrder="0"/>
    </dxf>
    <dxf>
      <font>
        <b/>
      </font>
    </dxf>
    <dxf>
      <alignment wrapText="1" readingOrder="0"/>
    </dxf>
    <dxf>
      <font>
        <b/>
      </font>
    </dxf>
    <dxf>
      <font>
        <b/>
      </font>
    </dxf>
    <dxf>
      <font>
        <b/>
      </font>
    </dxf>
    <dxf>
      <alignment wrapText="1" readingOrder="0"/>
    </dxf>
    <dxf>
      <font>
        <b/>
      </font>
    </dxf>
    <dxf>
      <font>
        <b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2" formatCode="0.00"/>
      <alignment horizontal="left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rgb="FFFFC000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left" vertical="bottom" textRotation="0" wrapText="1" indent="4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rgb="FFFFC000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rgb="FFFFC000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left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left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solid">
          <fgColor rgb="FF000000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solid">
          <fgColor rgb="FF000000"/>
          <bgColor rgb="FFFFF2CC"/>
        </patternFill>
      </fill>
      <alignment horizontal="left" vertical="bottom" textRotation="0" wrapText="1" indent="0" justifyLastLine="0" shrinkToFit="0" readingOrder="0"/>
    </dxf>
    <dxf>
      <font>
        <b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wrapText="1" readingOrder="0"/>
    </dxf>
    <dxf>
      <alignment wrapText="1" readingOrder="0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wrapText="1" readingOrder="0"/>
    </dxf>
    <dxf>
      <alignment wrapText="1" readingOrder="0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sz val="12"/>
      </font>
    </dxf>
    <dxf>
      <font>
        <sz val="14"/>
      </font>
    </dxf>
    <dxf>
      <font>
        <sz val="12"/>
      </font>
    </dxf>
    <dxf>
      <font>
        <b/>
      </font>
    </dxf>
    <dxf>
      <font>
        <color auto="1"/>
      </font>
    </dxf>
    <dxf>
      <font>
        <color rgb="FFFF0000"/>
      </font>
    </dxf>
    <dxf>
      <font>
        <b/>
      </font>
    </dxf>
    <dxf>
      <font>
        <b/>
      </font>
    </dxf>
    <dxf>
      <font>
        <color theme="1" tint="0.14999847407452621"/>
      </font>
    </dxf>
    <dxf>
      <font>
        <b/>
      </font>
    </dxf>
    <dxf>
      <font>
        <b/>
      </font>
    </dxf>
    <dxf>
      <alignment wrapText="1" readingOrder="0"/>
    </dxf>
    <dxf>
      <font>
        <b/>
      </font>
    </dxf>
    <dxf>
      <font>
        <b/>
      </font>
    </dxf>
    <dxf>
      <alignment wrapText="1" readingOrder="0"/>
    </dxf>
    <dxf>
      <font>
        <b/>
      </font>
    </dxf>
    <dxf>
      <alignment wrapText="1" readingOrder="0"/>
    </dxf>
    <dxf>
      <font>
        <b/>
      </font>
    </dxf>
    <dxf>
      <font>
        <b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2" formatCode="0.00"/>
      <alignment horizontal="left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rgb="FFFFC000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left" vertical="bottom" textRotation="0" wrapText="1" indent="4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rgb="FFFFC000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rgb="FFFFC000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left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left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solid">
          <fgColor rgb="FF000000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solid">
          <fgColor rgb="FF000000"/>
          <bgColor rgb="FFFFF2CC"/>
        </patternFill>
      </fill>
      <alignment horizontal="left" vertical="bottom" textRotation="0" wrapText="1" indent="0" justifyLastLine="0" shrinkToFit="0" readingOrder="0"/>
    </dxf>
    <dxf>
      <font>
        <b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</font>
    </dxf>
    <dxf>
      <font>
        <b/>
      </font>
    </dxf>
    <dxf>
      <font>
        <b/>
      </font>
    </dxf>
    <dxf>
      <alignment wrapText="1" readingOrder="0"/>
    </dxf>
    <dxf>
      <alignment wrapText="1" readingOrder="0"/>
    </dxf>
    <dxf>
      <font>
        <b/>
      </font>
    </dxf>
    <dxf>
      <alignment wrapText="1" readingOrder="0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wrapText="1" readingOrder="0"/>
    </dxf>
    <dxf>
      <alignment wrapText="1" readingOrder="0"/>
    </dxf>
    <dxf>
      <font>
        <b/>
      </font>
    </dxf>
    <dxf>
      <font>
        <b/>
      </font>
    </dxf>
    <dxf>
      <alignment wrapText="1" readingOrder="0"/>
    </dxf>
    <dxf>
      <font>
        <b/>
      </font>
    </dxf>
    <dxf>
      <font>
        <sz val="12"/>
      </font>
    </dxf>
    <dxf>
      <font>
        <sz val="14"/>
      </font>
    </dxf>
    <dxf>
      <font>
        <sz val="12"/>
      </font>
    </dxf>
    <dxf>
      <font>
        <b/>
      </font>
    </dxf>
    <dxf>
      <font>
        <color auto="1"/>
      </font>
    </dxf>
    <dxf>
      <font>
        <color rgb="FFFF0000"/>
      </font>
    </dxf>
    <dxf>
      <font>
        <b/>
      </font>
    </dxf>
    <dxf>
      <font>
        <b/>
      </font>
    </dxf>
    <dxf>
      <font>
        <color theme="1" tint="0.14999847407452621"/>
      </font>
    </dxf>
    <dxf>
      <font>
        <b/>
      </font>
    </dxf>
    <dxf>
      <font>
        <b/>
      </font>
    </dxf>
    <dxf>
      <alignment wrapText="1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2" formatCode="0.00"/>
      <alignment horizontal="left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rgb="FFFFC000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left" vertical="bottom" textRotation="0" wrapText="1" indent="4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rgb="FFFFC000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rgb="FFFFC000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left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left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solid">
          <fgColor rgb="FF000000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solid">
          <fgColor rgb="FF000000"/>
          <bgColor rgb="FFFFF2CC"/>
        </patternFill>
      </fill>
      <alignment horizontal="left" vertical="bottom" textRotation="0" wrapText="1" indent="0" justifyLastLine="0" shrinkToFit="0" readingOrder="0"/>
    </dxf>
    <dxf>
      <font>
        <b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wrapText="1" readingOrder="0"/>
    </dxf>
    <dxf>
      <alignment wrapText="1" readingOrder="0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wrapText="1" readingOrder="0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wrapText="1" readingOrder="0"/>
    </dxf>
    <dxf>
      <alignment wrapText="1" readingOrder="0"/>
    </dxf>
    <dxf>
      <font>
        <b/>
      </font>
    </dxf>
    <dxf>
      <font>
        <sz val="12"/>
      </font>
    </dxf>
    <dxf>
      <font>
        <sz val="14"/>
      </font>
    </dxf>
    <dxf>
      <font>
        <sz val="12"/>
      </font>
    </dxf>
    <dxf>
      <font>
        <b/>
      </font>
    </dxf>
    <dxf>
      <font>
        <color auto="1"/>
      </font>
    </dxf>
    <dxf>
      <font>
        <color rgb="FFFF0000"/>
      </font>
    </dxf>
    <dxf>
      <font>
        <b/>
      </font>
    </dxf>
    <dxf>
      <font>
        <b/>
      </font>
    </dxf>
    <dxf>
      <font>
        <color theme="1" tint="0.14999847407452621"/>
      </font>
    </dxf>
    <dxf>
      <font>
        <b/>
      </font>
    </dxf>
    <dxf>
      <font>
        <b/>
      </font>
    </dxf>
    <dxf>
      <alignment wrapText="1" readingOrder="0"/>
    </dxf>
    <dxf>
      <alignment wrapText="1" readingOrder="0"/>
    </dxf>
    <dxf>
      <font>
        <b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2" formatCode="0.00"/>
      <alignment horizontal="left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rgb="FFFFC000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left" vertical="bottom" textRotation="0" wrapText="1" indent="4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rgb="FFFFC000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rgb="FFFFC000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left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left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solid">
          <fgColor rgb="FF000000"/>
          <bgColor rgb="FFFFF2CC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solid">
          <fgColor rgb="FF000000"/>
          <bgColor rgb="FFFFF2CC"/>
        </patternFill>
      </fill>
      <alignment horizontal="left" vertical="bottom" textRotation="0" wrapText="1" indent="0" justifyLastLine="0" shrinkToFit="0" readingOrder="0"/>
    </dxf>
    <dxf>
      <font>
        <b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z val="12"/>
      </font>
    </dxf>
    <dxf>
      <font>
        <sz val="14"/>
      </font>
    </dxf>
    <dxf>
      <font>
        <sz val="12"/>
      </font>
    </dxf>
    <dxf>
      <font>
        <b/>
      </font>
    </dxf>
    <dxf>
      <font>
        <color auto="1"/>
      </font>
    </dxf>
    <dxf>
      <font>
        <color rgb="FFFF0000"/>
      </font>
    </dxf>
    <dxf>
      <font>
        <b/>
      </font>
    </dxf>
    <dxf>
      <font>
        <b/>
      </font>
    </dxf>
    <dxf>
      <font>
        <color theme="1" tint="0.14999847407452621"/>
      </font>
    </dxf>
    <dxf>
      <font>
        <b/>
      </font>
    </dxf>
    <dxf>
      <font>
        <b/>
      </font>
    </dxf>
    <dxf>
      <alignment wrapText="1" readingOrder="0"/>
    </dxf>
    <dxf>
      <font>
        <b/>
      </font>
    </dxf>
    <dxf>
      <font>
        <b/>
      </font>
    </dxf>
    <dxf>
      <alignment wrapText="1" readingOrder="0"/>
    </dxf>
    <dxf>
      <font>
        <b/>
      </font>
    </dxf>
    <dxf>
      <font>
        <b/>
      </font>
    </dxf>
    <dxf>
      <alignment wrapText="1" readingOrder="0"/>
    </dxf>
    <dxf>
      <alignment wrapText="1" readingOrder="0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wrapText="1" readingOrder="0"/>
    </dxf>
    <dxf>
      <alignment wrapText="1" readingOrder="0"/>
    </dxf>
    <dxf>
      <font>
        <b/>
      </font>
    </dxf>
    <dxf>
      <alignment wrapText="1" readingOrder="0"/>
    </dxf>
    <dxf>
      <font>
        <b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2" formatCode="0.00"/>
      <alignment horizontal="left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rgb="FFFFC000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left" vertical="bottom" textRotation="0" wrapText="1" indent="4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rgb="FFFFC000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rgb="FFFFC000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left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left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solid">
          <fgColor rgb="FF000000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solid">
          <fgColor rgb="FF000000"/>
          <bgColor rgb="FFFFF2CC"/>
        </patternFill>
      </fill>
      <alignment horizontal="left" vertical="bottom" textRotation="0" wrapText="1" indent="0" justifyLastLine="0" shrinkToFit="0" readingOrder="0"/>
    </dxf>
    <dxf>
      <font>
        <b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wrapText="1" readingOrder="0"/>
    </dxf>
    <dxf>
      <alignment wrapText="1" readingOrder="0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wrapText="1" readingOrder="0"/>
    </dxf>
    <dxf>
      <alignment wrapText="1" readingOrder="0"/>
    </dxf>
    <dxf>
      <font>
        <b/>
      </font>
    </dxf>
    <dxf>
      <font>
        <sz val="12"/>
      </font>
    </dxf>
    <dxf>
      <font>
        <sz val="14"/>
      </font>
    </dxf>
    <dxf>
      <font>
        <sz val="12"/>
      </font>
    </dxf>
    <dxf>
      <font>
        <b/>
      </font>
    </dxf>
    <dxf>
      <font>
        <color auto="1"/>
      </font>
    </dxf>
    <dxf>
      <font>
        <color rgb="FFFF0000"/>
      </font>
    </dxf>
    <dxf>
      <font>
        <b/>
      </font>
    </dxf>
    <dxf>
      <font>
        <b/>
      </font>
    </dxf>
    <dxf>
      <font>
        <color theme="1" tint="0.14999847407452621"/>
      </font>
    </dxf>
    <dxf>
      <font>
        <b/>
      </font>
    </dxf>
    <dxf>
      <font>
        <b/>
      </font>
    </dxf>
    <dxf>
      <alignment wrapText="1" readingOrder="0"/>
    </dxf>
    <dxf>
      <alignment wrapText="1" readingOrder="0"/>
    </dxf>
    <dxf>
      <font>
        <b/>
      </font>
    </dxf>
    <dxf>
      <font>
        <b/>
      </font>
    </dxf>
    <dxf>
      <alignment wrapText="1" readingOrder="0"/>
    </dxf>
    <dxf>
      <font>
        <b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2" formatCode="0.00"/>
      <alignment horizontal="left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rgb="FFFFC000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left" vertical="bottom" textRotation="0" wrapText="1" indent="4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rgb="FFFFC000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rgb="FFFFC000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left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left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solid">
          <fgColor rgb="FF000000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solid">
          <fgColor rgb="FF000000"/>
          <bgColor rgb="FFFFF2CC"/>
        </patternFill>
      </fill>
      <alignment horizontal="left" vertical="bottom" textRotation="0" wrapText="1" indent="0" justifyLastLine="0" shrinkToFit="0" readingOrder="0"/>
    </dxf>
    <dxf>
      <font>
        <b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wrapText="1" readingOrder="0"/>
    </dxf>
    <dxf>
      <alignment wrapText="1" readingOrder="0"/>
    </dxf>
    <dxf>
      <font>
        <b/>
      </font>
    </dxf>
    <dxf>
      <font>
        <b/>
      </font>
    </dxf>
    <dxf>
      <font>
        <sz val="12"/>
      </font>
    </dxf>
    <dxf>
      <font>
        <sz val="14"/>
      </font>
    </dxf>
    <dxf>
      <font>
        <sz val="12"/>
      </font>
    </dxf>
    <dxf>
      <font>
        <b/>
      </font>
    </dxf>
    <dxf>
      <font>
        <color auto="1"/>
      </font>
    </dxf>
    <dxf>
      <font>
        <color rgb="FFFF0000"/>
      </font>
    </dxf>
    <dxf>
      <font>
        <b/>
      </font>
    </dxf>
    <dxf>
      <font>
        <b/>
      </font>
    </dxf>
    <dxf>
      <font>
        <color theme="1" tint="0.14999847407452621"/>
      </font>
    </dxf>
    <dxf>
      <font>
        <b/>
      </font>
    </dxf>
    <dxf>
      <font>
        <b/>
      </font>
    </dxf>
    <dxf>
      <alignment wrapText="1" readingOrder="0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wrapText="1" readingOrder="0"/>
    </dxf>
    <dxf>
      <alignment wrapText="1" readingOrder="0"/>
    </dxf>
    <dxf>
      <font>
        <b/>
      </font>
    </dxf>
    <dxf>
      <alignment wrapText="1" readingOrder="0"/>
    </dxf>
    <dxf>
      <font>
        <b/>
      </font>
    </dxf>
    <dxf>
      <alignment wrapText="1" readingOrder="0"/>
    </dxf>
    <dxf>
      <font>
        <b/>
      </font>
    </dxf>
    <dxf>
      <font>
        <b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2" formatCode="0.00"/>
      <alignment horizontal="left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rgb="FFFFC000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left" vertical="bottom" textRotation="0" wrapText="1" indent="4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rgb="FFFFC000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rgb="FFFFC000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left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left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m/d/yy;@"/>
      <fill>
        <patternFill patternType="solid"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m/d/yy;@"/>
      <fill>
        <patternFill patternType="solid"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m/d/yy;@"/>
      <fill>
        <patternFill patternType="solid"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solid"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m/d/yy;@"/>
      <fill>
        <patternFill patternType="solid"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m/d/yy;@"/>
      <fill>
        <patternFill patternType="solid"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</dxf>
    <dxf>
      <font>
        <b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wrapText="1" readingOrder="0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wrapText="1" readingOrder="0"/>
    </dxf>
    <dxf>
      <alignment wrapText="1" readingOrder="0"/>
    </dxf>
    <dxf>
      <font>
        <b/>
      </font>
    </dxf>
    <dxf>
      <alignment wrapText="1" readingOrder="0"/>
    </dxf>
    <dxf>
      <alignment wrapText="1" readingOrder="0"/>
    </dxf>
    <dxf>
      <alignment wrapText="1" readingOrder="0"/>
    </dxf>
    <dxf>
      <font>
        <b/>
      </font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wrapText="1" readingOrder="0"/>
    </dxf>
    <dxf>
      <alignment wrapText="1" readingOrder="0"/>
    </dxf>
    <dxf>
      <font>
        <b/>
      </font>
    </dxf>
    <dxf>
      <font>
        <b/>
      </font>
    </dxf>
    <dxf>
      <font>
        <sz val="12"/>
      </font>
    </dxf>
    <dxf>
      <font>
        <sz val="14"/>
      </font>
    </dxf>
    <dxf>
      <font>
        <sz val="12"/>
      </font>
    </dxf>
    <dxf>
      <font>
        <b/>
      </font>
    </dxf>
    <dxf>
      <font>
        <color auto="1"/>
      </font>
    </dxf>
    <dxf>
      <font>
        <color rgb="FFFF0000"/>
      </font>
    </dxf>
    <dxf>
      <alignment wrapText="1" readingOrder="0"/>
    </dxf>
    <dxf>
      <alignment wrapText="1" readingOrder="0"/>
    </dxf>
    <dxf>
      <font>
        <b/>
      </font>
    </dxf>
    <dxf>
      <font>
        <b/>
      </font>
    </dxf>
    <dxf>
      <font>
        <color theme="1" tint="0.14999847407452621"/>
      </font>
    </dxf>
    <dxf>
      <font>
        <b/>
      </font>
    </dxf>
    <dxf>
      <font>
        <b/>
      </font>
    </dxf>
    <dxf>
      <alignment wrapText="1" readingOrder="0"/>
    </dxf>
    <dxf>
      <fill>
        <patternFill patternType="none">
          <fgColor indexed="64"/>
          <bgColor auto="1"/>
        </patternFill>
      </fill>
    </dxf>
    <dxf>
      <numFmt numFmtId="2" formatCode="0.0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numFmt numFmtId="2" formatCode="0.0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numFmt numFmtId="2" formatCode="0.0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numFmt numFmtId="2" formatCode="0.0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numFmt numFmtId="2" formatCode="0.0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numFmt numFmtId="2" formatCode="0.0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numFmt numFmtId="2" formatCode="0.0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numFmt numFmtId="2" formatCode="0.0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numFmt numFmtId="2" formatCode="0.0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numFmt numFmtId="2" formatCode="0.0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numFmt numFmtId="2" formatCode="0.0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numFmt numFmtId="2" formatCode="0.0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numFmt numFmtId="2" formatCode="0.0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/>
      </font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>
          <fgColor indexed="64"/>
          <bgColor theme="0"/>
        </patternFill>
      </fill>
      <alignment horizontal="center" vertical="bottom" textRotation="0" wrapText="0" indent="0" justifyLastLine="0" shrinkToFit="0" readingOrder="0"/>
    </dxf>
    <dxf>
      <fill>
        <patternFill>
          <fgColor indexed="64"/>
          <bgColor theme="0"/>
        </patternFill>
      </fill>
      <alignment horizontal="center" vertical="bottom" textRotation="0" wrapText="0" indent="0" justifyLastLine="0" shrinkToFit="0" readingOrder="0"/>
    </dxf>
    <dxf>
      <fill>
        <patternFill>
          <fgColor indexed="64"/>
          <bgColor theme="0"/>
        </patternFill>
      </fill>
      <alignment horizontal="center" vertical="bottom" textRotation="0" wrapText="0" indent="0" justifyLastLine="0" shrinkToFit="0" readingOrder="0"/>
    </dxf>
    <dxf>
      <fill>
        <patternFill>
          <fgColor indexed="64"/>
          <bgColor theme="0"/>
        </patternFill>
      </fill>
      <alignment horizontal="center" vertical="bottom" textRotation="0" wrapText="0" indent="0" justifyLastLine="0" shrinkToFit="0" readingOrder="0"/>
    </dxf>
    <dxf>
      <fill>
        <patternFill>
          <fgColor indexed="64"/>
          <bgColor theme="0"/>
        </patternFill>
      </fill>
      <alignment horizontal="center" vertical="bottom" textRotation="0" wrapText="0" indent="0" justifyLastLine="0" shrinkToFit="0" readingOrder="0"/>
    </dxf>
    <dxf>
      <fill>
        <patternFill>
          <fgColor indexed="64"/>
          <bgColor theme="0"/>
        </patternFill>
      </fill>
      <alignment horizontal="center" vertical="bottom" textRotation="0" wrapText="0" indent="0" justifyLastLine="0" shrinkToFit="0" readingOrder="0"/>
    </dxf>
    <dxf>
      <fill>
        <patternFill>
          <fgColor indexed="64"/>
          <bgColor theme="0"/>
        </patternFill>
      </fill>
      <alignment horizontal="center" vertical="bottom" textRotation="0" wrapText="0" indent="0" justifyLastLine="0" shrinkToFit="0" readingOrder="0"/>
    </dxf>
    <dxf>
      <fill>
        <patternFill>
          <fgColor indexed="64"/>
          <bgColor theme="0"/>
        </patternFill>
      </fill>
      <alignment horizontal="center" vertical="bottom" textRotation="0" wrapText="0" indent="0" justifyLastLine="0" shrinkToFit="0" readingOrder="0"/>
    </dxf>
    <dxf>
      <fill>
        <patternFill>
          <fgColor indexed="64"/>
          <bgColor theme="0"/>
        </patternFill>
      </fill>
      <alignment horizontal="center" vertical="bottom" textRotation="0" wrapText="0" indent="0" justifyLastLine="0" shrinkToFit="0" readingOrder="0"/>
    </dxf>
    <dxf>
      <fill>
        <patternFill>
          <fgColor indexed="64"/>
          <bgColor theme="0"/>
        </patternFill>
      </fill>
      <alignment horizontal="center" vertical="bottom" textRotation="0" wrapText="0" indent="0" justifyLastLine="0" shrinkToFit="0" readingOrder="0"/>
    </dxf>
    <dxf>
      <fill>
        <patternFill>
          <fgColor indexed="64"/>
          <bgColor theme="0"/>
        </patternFill>
      </fill>
      <alignment horizontal="center" vertical="bottom" textRotation="0" wrapText="0" indent="0" justifyLastLine="0" shrinkToFit="0" readingOrder="0"/>
    </dxf>
    <dxf>
      <fill>
        <patternFill>
          <fgColor indexed="64"/>
          <bgColor theme="0"/>
        </patternFill>
      </fill>
      <alignment horizontal="center" vertical="bottom" textRotation="0" wrapText="0" indent="0" justifyLastLine="0" shrinkToFit="0" readingOrder="0"/>
    </dxf>
    <dxf>
      <numFmt numFmtId="2" formatCode="0.00"/>
      <fill>
        <patternFill>
          <fgColor indexed="64"/>
          <bgColor theme="0"/>
        </patternFill>
      </fill>
      <alignment horizontal="center" vertical="bottom" textRotation="0" wrapText="0" indent="0" justifyLastLine="0" shrinkToFit="0" readingOrder="0"/>
    </dxf>
    <dxf>
      <fill>
        <patternFill>
          <fgColor indexed="64"/>
          <bgColor theme="0"/>
        </patternFill>
      </fill>
      <alignment horizontal="center" vertical="bottom" textRotation="0" wrapText="0" indent="0" justifyLastLine="0" shrinkToFit="0" readingOrder="0"/>
    </dxf>
    <dxf>
      <font>
        <b/>
      </font>
      <fill>
        <patternFill>
          <fgColor indexed="64"/>
          <bgColor theme="0"/>
        </patternFill>
      </fill>
      <alignment horizontal="left" vertical="bottom" textRotation="0" wrapText="0" relativeIndent="-1" justifyLastLine="0" shrinkToFit="0" readingOrder="0"/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</dxfs>
  <tableStyles count="0" defaultTableStyle="TableStyleMedium2" defaultPivotStyle="PivotStyleLight16"/>
  <colors>
    <mruColors>
      <color rgb="FFCCFF33"/>
      <color rgb="FFFFCC99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pivotCacheDefinition" Target="pivotCache/pivotCacheDefinition2.xml"/><Relationship Id="rId26" Type="http://schemas.openxmlformats.org/officeDocument/2006/relationships/pivotCacheDefinition" Target="pivotCache/pivotCacheDefinition10.xml"/><Relationship Id="rId3" Type="http://schemas.openxmlformats.org/officeDocument/2006/relationships/worksheet" Target="worksheets/sheet3.xml"/><Relationship Id="rId21" Type="http://schemas.openxmlformats.org/officeDocument/2006/relationships/pivotCacheDefinition" Target="pivotCache/pivotCacheDefinition5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pivotCacheDefinition" Target="pivotCache/pivotCacheDefinition1.xml"/><Relationship Id="rId25" Type="http://schemas.openxmlformats.org/officeDocument/2006/relationships/pivotCacheDefinition" Target="pivotCache/pivotCacheDefinition9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pivotCacheDefinition" Target="pivotCache/pivotCacheDefinition4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pivotCacheDefinition" Target="pivotCache/pivotCacheDefinition8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pivotCacheDefinition" Target="pivotCache/pivotCacheDefinition7.xml"/><Relationship Id="rId28" Type="http://schemas.openxmlformats.org/officeDocument/2006/relationships/pivotCacheDefinition" Target="pivotCache/pivotCacheDefinition12.xml"/><Relationship Id="rId10" Type="http://schemas.openxmlformats.org/officeDocument/2006/relationships/worksheet" Target="worksheets/sheet10.xml"/><Relationship Id="rId19" Type="http://schemas.openxmlformats.org/officeDocument/2006/relationships/pivotCacheDefinition" Target="pivotCache/pivotCacheDefinition3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pivotCacheDefinition" Target="pivotCache/pivotCacheDefinition6.xml"/><Relationship Id="rId27" Type="http://schemas.openxmlformats.org/officeDocument/2006/relationships/pivotCacheDefinition" Target="pivotCache/pivotCacheDefinition11.xml"/><Relationship Id="rId30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8980950551912723E-2"/>
          <c:y val="2.156926081023141E-2"/>
          <c:w val="0.82719507622522792"/>
          <c:h val="0.79962259415285741"/>
        </c:manualLayout>
      </c:layout>
      <c:lineChart>
        <c:grouping val="standard"/>
        <c:varyColors val="0"/>
        <c:ser>
          <c:idx val="6"/>
          <c:order val="0"/>
          <c:tx>
            <c:strRef>
              <c:f>Summary!$A$75</c:f>
              <c:strCache>
                <c:ptCount val="1"/>
                <c:pt idx="0">
                  <c:v>All Infections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Ref>
              <c:f>Summary!$B$74:$M$74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Summary!$B$75:$M$75</c:f>
              <c:numCache>
                <c:formatCode>0.00</c:formatCode>
                <c:ptCount val="12"/>
                <c:pt idx="0">
                  <c:v>129.03225806451613</c:v>
                </c:pt>
                <c:pt idx="1">
                  <c:v>71.428571428571431</c:v>
                </c:pt>
                <c:pt idx="2">
                  <c:v>79.760717846460608</c:v>
                </c:pt>
                <c:pt idx="3">
                  <c:v>39.880358923230304</c:v>
                </c:pt>
                <c:pt idx="4">
                  <c:v>58.823529411764703</c:v>
                </c:pt>
                <c:pt idx="5">
                  <c:v>97.826086956521749</c:v>
                </c:pt>
                <c:pt idx="6">
                  <c:v>66.666666666666671</c:v>
                </c:pt>
                <c:pt idx="7">
                  <c:v>84.210526315789465</c:v>
                </c:pt>
                <c:pt idx="8">
                  <c:v>24.390243902439025</c:v>
                </c:pt>
                <c:pt idx="9">
                  <c:v>37.558685446009392</c:v>
                </c:pt>
                <c:pt idx="10">
                  <c:v>55.555555555555557</c:v>
                </c:pt>
                <c:pt idx="11">
                  <c:v>55.555555555555557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3A6A-455E-BE1F-DB813430703C}"/>
            </c:ext>
          </c:extLst>
        </c:ser>
        <c:ser>
          <c:idx val="0"/>
          <c:order val="1"/>
          <c:tx>
            <c:strRef>
              <c:f>Summary!$A$76</c:f>
              <c:strCache>
                <c:ptCount val="1"/>
                <c:pt idx="0">
                  <c:v>Urinary Tract Infections</c:v>
                </c:pt>
              </c:strCache>
            </c:strRef>
          </c:tx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strRef>
              <c:f>Summary!$B$74:$M$74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Summary!$B$76:$M$76</c:f>
              <c:numCache>
                <c:formatCode>0.00</c:formatCode>
                <c:ptCount val="12"/>
                <c:pt idx="0">
                  <c:v>24.193548387096776</c:v>
                </c:pt>
                <c:pt idx="1">
                  <c:v>30.612244897959187</c:v>
                </c:pt>
                <c:pt idx="2">
                  <c:v>29.910269192422735</c:v>
                </c:pt>
                <c:pt idx="3">
                  <c:v>29.910269192422735</c:v>
                </c:pt>
                <c:pt idx="4">
                  <c:v>35.294117647058819</c:v>
                </c:pt>
                <c:pt idx="5">
                  <c:v>32.608695652173914</c:v>
                </c:pt>
                <c:pt idx="6">
                  <c:v>19.047619047619047</c:v>
                </c:pt>
                <c:pt idx="7">
                  <c:v>31.578947368421048</c:v>
                </c:pt>
                <c:pt idx="8">
                  <c:v>0</c:v>
                </c:pt>
                <c:pt idx="9">
                  <c:v>9.3896713615023479</c:v>
                </c:pt>
                <c:pt idx="10">
                  <c:v>33.333333333333329</c:v>
                </c:pt>
                <c:pt idx="11">
                  <c:v>22.222222222222221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A6A-455E-BE1F-DB813430703C}"/>
            </c:ext>
          </c:extLst>
        </c:ser>
        <c:ser>
          <c:idx val="1"/>
          <c:order val="2"/>
          <c:tx>
            <c:strRef>
              <c:f>Summary!$A$77</c:f>
              <c:strCache>
                <c:ptCount val="1"/>
                <c:pt idx="0">
                  <c:v>Respiratory Tract Infections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Summary!$B$74:$M$74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Summary!$B$77:$M$77</c:f>
              <c:numCache>
                <c:formatCode>0.00</c:formatCode>
                <c:ptCount val="12"/>
                <c:pt idx="0">
                  <c:v>80.645161290322577</c:v>
                </c:pt>
                <c:pt idx="1">
                  <c:v>40.816326530612244</c:v>
                </c:pt>
                <c:pt idx="2">
                  <c:v>29.910269192422735</c:v>
                </c:pt>
                <c:pt idx="3">
                  <c:v>9.970089730807576</c:v>
                </c:pt>
                <c:pt idx="4">
                  <c:v>0</c:v>
                </c:pt>
                <c:pt idx="5">
                  <c:v>54.347826086956523</c:v>
                </c:pt>
                <c:pt idx="6">
                  <c:v>28.571428571428573</c:v>
                </c:pt>
                <c:pt idx="7">
                  <c:v>31.578947368421051</c:v>
                </c:pt>
                <c:pt idx="8">
                  <c:v>0</c:v>
                </c:pt>
                <c:pt idx="9">
                  <c:v>28.169014084507044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A6A-455E-BE1F-DB813430703C}"/>
            </c:ext>
          </c:extLst>
        </c:ser>
        <c:ser>
          <c:idx val="2"/>
          <c:order val="3"/>
          <c:tx>
            <c:strRef>
              <c:f>Summary!$A$78</c:f>
              <c:strCache>
                <c:ptCount val="1"/>
                <c:pt idx="0">
                  <c:v>Influenza-Like Illnesses</c:v>
                </c:pt>
              </c:strCache>
            </c:strRef>
          </c:tx>
          <c:spPr>
            <a:ln w="28575" cap="rnd">
              <a:solidFill>
                <a:schemeClr val="accent3">
                  <a:lumMod val="75000"/>
                </a:schemeClr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Summary!$B$74:$M$74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Summary!$B$78:$M$78</c:f>
              <c:numCache>
                <c:formatCode>0.00</c:formatCode>
                <c:ptCount val="12"/>
                <c:pt idx="0">
                  <c:v>40.322580645161288</c:v>
                </c:pt>
                <c:pt idx="1">
                  <c:v>10.204081632653063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10.869565217391305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A6A-455E-BE1F-DB813430703C}"/>
            </c:ext>
          </c:extLst>
        </c:ser>
        <c:ser>
          <c:idx val="3"/>
          <c:order val="4"/>
          <c:tx>
            <c:strRef>
              <c:f>Summary!$A$79</c:f>
              <c:strCache>
                <c:ptCount val="1"/>
                <c:pt idx="0">
                  <c:v>Skin/Soft-Tissue Infections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strRef>
              <c:f>Summary!$B$74:$M$74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Summary!$B$79:$M$79</c:f>
              <c:numCache>
                <c:formatCode>0.00</c:formatCode>
                <c:ptCount val="12"/>
                <c:pt idx="0">
                  <c:v>8.064516129032258</c:v>
                </c:pt>
                <c:pt idx="1">
                  <c:v>0</c:v>
                </c:pt>
                <c:pt idx="2">
                  <c:v>19.940179461615152</c:v>
                </c:pt>
                <c:pt idx="3">
                  <c:v>0</c:v>
                </c:pt>
                <c:pt idx="4">
                  <c:v>11.76470588235294</c:v>
                </c:pt>
                <c:pt idx="5">
                  <c:v>0</c:v>
                </c:pt>
                <c:pt idx="6">
                  <c:v>9.5238095238095237</c:v>
                </c:pt>
                <c:pt idx="7">
                  <c:v>21.052631578947366</c:v>
                </c:pt>
                <c:pt idx="8">
                  <c:v>12.195121951219512</c:v>
                </c:pt>
                <c:pt idx="9">
                  <c:v>0</c:v>
                </c:pt>
                <c:pt idx="10">
                  <c:v>11.111111111111111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A6A-455E-BE1F-DB813430703C}"/>
            </c:ext>
          </c:extLst>
        </c:ser>
        <c:ser>
          <c:idx val="5"/>
          <c:order val="5"/>
          <c:tx>
            <c:strRef>
              <c:f>Summary!$A$80</c:f>
              <c:strCache>
                <c:ptCount val="1"/>
                <c:pt idx="0">
                  <c:v>GI Tract Infections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Summary!$B$74:$M$74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Summary!$B$80:$M$80</c:f>
              <c:numCache>
                <c:formatCode>0.00</c:formatCode>
                <c:ptCount val="12"/>
                <c:pt idx="0">
                  <c:v>16.129032258064516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11.76470588235294</c:v>
                </c:pt>
                <c:pt idx="5">
                  <c:v>10.869565217391305</c:v>
                </c:pt>
                <c:pt idx="6">
                  <c:v>9.5238095238095237</c:v>
                </c:pt>
                <c:pt idx="7">
                  <c:v>0</c:v>
                </c:pt>
                <c:pt idx="8">
                  <c:v>12.195121951219512</c:v>
                </c:pt>
                <c:pt idx="9">
                  <c:v>0</c:v>
                </c:pt>
                <c:pt idx="10">
                  <c:v>11.111111111111111</c:v>
                </c:pt>
                <c:pt idx="11">
                  <c:v>33.333333333333336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A6A-455E-BE1F-DB813430703C}"/>
            </c:ext>
          </c:extLst>
        </c:ser>
        <c:ser>
          <c:idx val="4"/>
          <c:order val="6"/>
          <c:tx>
            <c:strRef>
              <c:f>Summary!$A$81</c:f>
              <c:strCache>
                <c:ptCount val="1"/>
                <c:pt idx="0">
                  <c:v>C difficile Infections</c:v>
                </c:pt>
              </c:strCache>
            </c:strRef>
          </c:tx>
          <c:spPr>
            <a:ln w="28575" cap="rnd">
              <a:solidFill>
                <a:srgbClr val="7030A0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Summary!$B$74:$M$74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Summary!$B$81:$M$81</c:f>
              <c:numCache>
                <c:formatCode>0.00</c:formatCode>
                <c:ptCount val="12"/>
                <c:pt idx="0">
                  <c:v>8.064516129032258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11.76470588235294</c:v>
                </c:pt>
                <c:pt idx="5">
                  <c:v>10.869565217391305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11.111111111111111</c:v>
                </c:pt>
                <c:pt idx="11">
                  <c:v>33.333333333333336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3A6A-455E-BE1F-DB81343070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0476576"/>
        <c:axId val="120476968"/>
      </c:lineChart>
      <c:catAx>
        <c:axId val="120476576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bg2">
                  <a:lumMod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120476968"/>
        <c:crosses val="autoZero"/>
        <c:auto val="1"/>
        <c:lblAlgn val="ctr"/>
        <c:lblOffset val="100"/>
        <c:noMultiLvlLbl val="0"/>
      </c:catAx>
      <c:valAx>
        <c:axId val="120476968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 b="1" baseline="0">
                    <a:solidFill>
                      <a:sysClr val="windowText" lastClr="000000"/>
                    </a:solidFill>
                  </a:rPr>
                  <a:t>Infections / 10,000 Resident-Days</a:t>
                </a:r>
                <a:endParaRPr lang="en-US" sz="1050" b="1">
                  <a:solidFill>
                    <a:sysClr val="windowText" lastClr="000000"/>
                  </a:solidFill>
                </a:endParaRPr>
              </a:p>
            </c:rich>
          </c:tx>
          <c:layout>
            <c:manualLayout>
              <c:xMode val="edge"/>
              <c:yMode val="edge"/>
              <c:x val="1.8836739590376687E-2"/>
              <c:y val="0.1145952309696103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5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0476576"/>
        <c:crosses val="autoZero"/>
        <c:crossBetween val="between"/>
      </c:valAx>
      <c:spPr>
        <a:noFill/>
        <a:ln>
          <a:solidFill>
            <a:schemeClr val="bg2">
              <a:lumMod val="75000"/>
            </a:schemeClr>
          </a:solidFill>
        </a:ln>
        <a:effectLst/>
      </c:spPr>
    </c:plotArea>
    <c:legend>
      <c:legendPos val="b"/>
      <c:layout>
        <c:manualLayout>
          <c:xMode val="edge"/>
          <c:yMode val="edge"/>
          <c:x val="7.0595193068115389E-2"/>
          <c:y val="0.86017735081358704"/>
          <c:w val="0.82387502435558002"/>
          <c:h val="0.1178898200586947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15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Antibiotic Starts / 1000 Resident-Days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15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0716039492913147E-2"/>
          <c:y val="0.18796552127805116"/>
          <c:w val="0.92643255458903739"/>
          <c:h val="0.70815192019373296"/>
        </c:manualLayout>
      </c:layout>
      <c:lineChart>
        <c:grouping val="standard"/>
        <c:varyColors val="0"/>
        <c:ser>
          <c:idx val="0"/>
          <c:order val="0"/>
          <c:tx>
            <c:strRef>
              <c:f>Summary!$A$4</c:f>
              <c:strCache>
                <c:ptCount val="1"/>
                <c:pt idx="0">
                  <c:v>Antibiotic Start / 1000 RD</c:v>
                </c:pt>
              </c:strCache>
            </c:strRef>
          </c:tx>
          <c:spPr>
            <a:ln w="38100" cap="flat" cmpd="dbl" algn="ctr">
              <a:solidFill>
                <a:schemeClr val="accent1"/>
              </a:solidFill>
              <a:miter lim="800000"/>
            </a:ln>
            <a:effectLst/>
          </c:spPr>
          <c:marker>
            <c:symbol val="none"/>
          </c:marker>
          <c:cat>
            <c:strRef>
              <c:f>Summary!$B$3:$M$3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Summary!$B$4:$M$4</c:f>
              <c:numCache>
                <c:formatCode>0.00</c:formatCode>
                <c:ptCount val="12"/>
                <c:pt idx="0">
                  <c:v>12.903225806451612</c:v>
                </c:pt>
                <c:pt idx="1">
                  <c:v>7.1428571428571423</c:v>
                </c:pt>
                <c:pt idx="2">
                  <c:v>7.9760717846460611</c:v>
                </c:pt>
                <c:pt idx="3">
                  <c:v>3.9880358923230306</c:v>
                </c:pt>
                <c:pt idx="4">
                  <c:v>5.8823529411764701</c:v>
                </c:pt>
                <c:pt idx="5">
                  <c:v>9.7826086956521738</c:v>
                </c:pt>
                <c:pt idx="6">
                  <c:v>6.666666666666667</c:v>
                </c:pt>
                <c:pt idx="7">
                  <c:v>8.4210526315789469</c:v>
                </c:pt>
                <c:pt idx="8">
                  <c:v>2.4390243902439024</c:v>
                </c:pt>
                <c:pt idx="9">
                  <c:v>3.755868544600939</c:v>
                </c:pt>
                <c:pt idx="10">
                  <c:v>5.5555555555555554</c:v>
                </c:pt>
                <c:pt idx="11">
                  <c:v>5.5555555555555554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022-4435-8104-55AF10758F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98517952"/>
        <c:axId val="498514672"/>
      </c:lineChart>
      <c:catAx>
        <c:axId val="4985179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bg2">
                  <a:lumMod val="75000"/>
                  <a:alpha val="32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3175" cap="flat" cmpd="sng" algn="ctr">
            <a:solidFill>
              <a:schemeClr val="tx1">
                <a:lumMod val="15000"/>
                <a:lumOff val="85000"/>
              </a:schemeClr>
            </a:solidFill>
            <a:round/>
            <a:tailEnd type="none" w="med" len="lg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8514672"/>
        <c:crosses val="autoZero"/>
        <c:auto val="1"/>
        <c:lblAlgn val="ctr"/>
        <c:lblOffset val="100"/>
        <c:noMultiLvlLbl val="0"/>
      </c:catAx>
      <c:valAx>
        <c:axId val="498514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2">
                  <a:lumMod val="75000"/>
                  <a:alpha val="32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>
                    <a:solidFill>
                      <a:sysClr val="windowText" lastClr="000000"/>
                    </a:solidFill>
                  </a:rPr>
                  <a:t>Starts/1000 Resident-Days</a:t>
                </a:r>
              </a:p>
            </c:rich>
          </c:tx>
          <c:layout>
            <c:manualLayout>
              <c:xMode val="edge"/>
              <c:yMode val="edge"/>
              <c:x val="9.3639556793002968E-3"/>
              <c:y val="0.2743894011003967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3175" cap="flat" cmpd="sng" algn="ctr">
            <a:solidFill>
              <a:schemeClr val="tx1">
                <a:lumMod val="15000"/>
                <a:lumOff val="85000"/>
              </a:schemeClr>
            </a:solidFill>
            <a:round/>
            <a:tailEnd type="none" w="med" len="lg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85179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15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Antibiotic Days of Therapy / 1000 Resident-Days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15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0716039492913147E-2"/>
          <c:y val="0.18796552127805116"/>
          <c:w val="0.92643255458903739"/>
          <c:h val="0.70815192019373296"/>
        </c:manualLayout>
      </c:layout>
      <c:lineChart>
        <c:grouping val="standard"/>
        <c:varyColors val="0"/>
        <c:ser>
          <c:idx val="0"/>
          <c:order val="0"/>
          <c:tx>
            <c:strRef>
              <c:f>Summary!$A$5</c:f>
              <c:strCache>
                <c:ptCount val="1"/>
                <c:pt idx="0">
                  <c:v>Days of Therapy / 1000 RD</c:v>
                </c:pt>
              </c:strCache>
            </c:strRef>
          </c:tx>
          <c:spPr>
            <a:ln w="38100" cap="flat" cmpd="dbl" algn="ctr">
              <a:solidFill>
                <a:schemeClr val="accent2"/>
              </a:solidFill>
              <a:miter lim="800000"/>
            </a:ln>
            <a:effectLst/>
          </c:spPr>
          <c:marker>
            <c:symbol val="none"/>
          </c:marker>
          <c:cat>
            <c:strRef>
              <c:f>Summary!$B$3:$M$3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Summary!$B$5:$M$5</c:f>
              <c:numCache>
                <c:formatCode>0.00</c:formatCode>
                <c:ptCount val="12"/>
                <c:pt idx="0">
                  <c:v>79.838709677419345</c:v>
                </c:pt>
                <c:pt idx="1">
                  <c:v>38.775510204081634</c:v>
                </c:pt>
                <c:pt idx="2">
                  <c:v>41.874376869391824</c:v>
                </c:pt>
                <c:pt idx="3">
                  <c:v>29.910269192422732</c:v>
                </c:pt>
                <c:pt idx="4">
                  <c:v>56.470588235294123</c:v>
                </c:pt>
                <c:pt idx="5">
                  <c:v>80.434782608695642</c:v>
                </c:pt>
                <c:pt idx="6">
                  <c:v>36.19047619047619</c:v>
                </c:pt>
                <c:pt idx="7">
                  <c:v>58.94736842105263</c:v>
                </c:pt>
                <c:pt idx="8">
                  <c:v>150</c:v>
                </c:pt>
                <c:pt idx="9">
                  <c:v>65.727699530516432</c:v>
                </c:pt>
                <c:pt idx="10">
                  <c:v>53.333333333333336</c:v>
                </c:pt>
                <c:pt idx="11">
                  <c:v>53.333333333333336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C8A-4572-A80A-063CE2A8CB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98517952"/>
        <c:axId val="498514672"/>
      </c:lineChart>
      <c:catAx>
        <c:axId val="4985179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bg2">
                  <a:lumMod val="75000"/>
                  <a:alpha val="32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3175" cap="flat" cmpd="sng" algn="ctr">
            <a:solidFill>
              <a:schemeClr val="tx1">
                <a:lumMod val="15000"/>
                <a:lumOff val="85000"/>
              </a:schemeClr>
            </a:solidFill>
            <a:round/>
            <a:tailEnd type="none" w="med" len="lg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8514672"/>
        <c:crosses val="autoZero"/>
        <c:auto val="1"/>
        <c:lblAlgn val="ctr"/>
        <c:lblOffset val="100"/>
        <c:noMultiLvlLbl val="0"/>
      </c:catAx>
      <c:valAx>
        <c:axId val="498514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2">
                  <a:lumMod val="75000"/>
                  <a:alpha val="32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>
                    <a:solidFill>
                      <a:sysClr val="windowText" lastClr="000000"/>
                    </a:solidFill>
                  </a:rPr>
                  <a:t>days</a:t>
                </a:r>
                <a:r>
                  <a:rPr lang="en-US" b="1" baseline="0">
                    <a:solidFill>
                      <a:sysClr val="windowText" lastClr="000000"/>
                    </a:solidFill>
                  </a:rPr>
                  <a:t> of therapy</a:t>
                </a:r>
                <a:r>
                  <a:rPr lang="en-US" b="1">
                    <a:solidFill>
                      <a:sysClr val="windowText" lastClr="000000"/>
                    </a:solidFill>
                  </a:rPr>
                  <a:t>/1000 Resident-Days</a:t>
                </a:r>
              </a:p>
            </c:rich>
          </c:tx>
          <c:layout>
            <c:manualLayout>
              <c:xMode val="edge"/>
              <c:yMode val="edge"/>
              <c:x val="9.3639556793002968E-3"/>
              <c:y val="0.1579605989701234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3175" cap="flat" cmpd="sng" algn="ctr">
            <a:solidFill>
              <a:schemeClr val="tx1">
                <a:lumMod val="15000"/>
                <a:lumOff val="85000"/>
              </a:schemeClr>
            </a:solidFill>
            <a:round/>
            <a:tailEnd type="none" w="med" len="lg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85179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15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sbar usage </a:t>
            </a:r>
            <a:r>
              <a:rPr lang="en-US" baseline="0"/>
              <a:t>rates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15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0716039492913147E-2"/>
          <c:y val="0.18796552127805116"/>
          <c:w val="0.92643255458903739"/>
          <c:h val="0.70815192019373296"/>
        </c:manualLayout>
      </c:layout>
      <c:lineChart>
        <c:grouping val="standard"/>
        <c:varyColors val="0"/>
        <c:ser>
          <c:idx val="0"/>
          <c:order val="0"/>
          <c:tx>
            <c:strRef>
              <c:f>Summary!$A$6</c:f>
              <c:strCache>
                <c:ptCount val="1"/>
                <c:pt idx="0">
                  <c:v>SBAR Used and Completed</c:v>
                </c:pt>
              </c:strCache>
            </c:strRef>
          </c:tx>
          <c:spPr>
            <a:ln w="38100" cap="flat" cmpd="dbl" algn="ctr">
              <a:solidFill>
                <a:srgbClr val="FF0000"/>
              </a:solidFill>
              <a:miter lim="800000"/>
            </a:ln>
            <a:effectLst/>
          </c:spPr>
          <c:marker>
            <c:symbol val="none"/>
          </c:marker>
          <c:cat>
            <c:strRef>
              <c:f>Summary!$B$3:$M$3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Summary!$B$6:$M$6</c:f>
              <c:numCache>
                <c:formatCode>0%</c:formatCode>
                <c:ptCount val="12"/>
                <c:pt idx="0">
                  <c:v>0.35714285714285715</c:v>
                </c:pt>
                <c:pt idx="1">
                  <c:v>0.7142857142857143</c:v>
                </c:pt>
                <c:pt idx="2">
                  <c:v>0.375</c:v>
                </c:pt>
                <c:pt idx="3">
                  <c:v>0.5</c:v>
                </c:pt>
                <c:pt idx="4">
                  <c:v>0.6</c:v>
                </c:pt>
                <c:pt idx="5">
                  <c:v>0.66666666666666663</c:v>
                </c:pt>
                <c:pt idx="6">
                  <c:v>0.8571428571428571</c:v>
                </c:pt>
                <c:pt idx="7">
                  <c:v>0.125</c:v>
                </c:pt>
                <c:pt idx="8">
                  <c:v>1</c:v>
                </c:pt>
                <c:pt idx="9">
                  <c:v>0.75</c:v>
                </c:pt>
                <c:pt idx="10">
                  <c:v>0.6</c:v>
                </c:pt>
                <c:pt idx="11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D09-45BC-8B46-7D548D1A14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98517952"/>
        <c:axId val="498514672"/>
      </c:lineChart>
      <c:catAx>
        <c:axId val="4985179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bg2">
                  <a:lumMod val="75000"/>
                  <a:alpha val="32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3175" cap="flat" cmpd="sng" algn="ctr">
            <a:solidFill>
              <a:schemeClr val="tx1">
                <a:lumMod val="15000"/>
                <a:lumOff val="85000"/>
              </a:schemeClr>
            </a:solidFill>
            <a:round/>
            <a:tailEnd type="none" w="med" len="lg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8514672"/>
        <c:crosses val="autoZero"/>
        <c:auto val="1"/>
        <c:lblAlgn val="ctr"/>
        <c:lblOffset val="100"/>
        <c:noMultiLvlLbl val="0"/>
      </c:catAx>
      <c:valAx>
        <c:axId val="498514672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bg2">
                  <a:lumMod val="75000"/>
                  <a:alpha val="32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>
                    <a:solidFill>
                      <a:sysClr val="windowText" lastClr="000000"/>
                    </a:solidFill>
                  </a:rPr>
                  <a:t>%</a:t>
                </a:r>
                <a:r>
                  <a:rPr lang="en-US" b="1" baseline="0">
                    <a:solidFill>
                      <a:sysClr val="windowText" lastClr="000000"/>
                    </a:solidFill>
                  </a:rPr>
                  <a:t> of infections where SBAR was Used</a:t>
                </a:r>
                <a:endParaRPr lang="en-US" b="1">
                  <a:solidFill>
                    <a:sysClr val="windowText" lastClr="000000"/>
                  </a:solidFill>
                </a:endParaRPr>
              </a:p>
            </c:rich>
          </c:tx>
          <c:layout>
            <c:manualLayout>
              <c:xMode val="edge"/>
              <c:yMode val="edge"/>
              <c:x val="9.3639556793002968E-3"/>
              <c:y val="0.1579605989701234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 w="3175" cap="flat" cmpd="sng" algn="ctr">
            <a:solidFill>
              <a:schemeClr val="tx1">
                <a:lumMod val="15000"/>
                <a:lumOff val="85000"/>
              </a:schemeClr>
            </a:solidFill>
            <a:round/>
            <a:tailEnd type="none" w="med" len="lg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8517952"/>
        <c:crosses val="autoZero"/>
        <c:crossBetween val="between"/>
        <c:majorUnit val="0.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15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Cases meeting criteria for antibiotics when SBAR was Used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15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0716039492913147E-2"/>
          <c:y val="0.18796552127805116"/>
          <c:w val="0.92643255458903739"/>
          <c:h val="0.70815192019373296"/>
        </c:manualLayout>
      </c:layout>
      <c:lineChart>
        <c:grouping val="standard"/>
        <c:varyColors val="0"/>
        <c:ser>
          <c:idx val="0"/>
          <c:order val="0"/>
          <c:tx>
            <c:strRef>
              <c:f>Summary!$A$7</c:f>
              <c:strCache>
                <c:ptCount val="1"/>
                <c:pt idx="0">
                  <c:v>Met Criteria to Start ABX</c:v>
                </c:pt>
              </c:strCache>
            </c:strRef>
          </c:tx>
          <c:spPr>
            <a:ln w="38100" cap="flat" cmpd="dbl" algn="ctr">
              <a:solidFill>
                <a:schemeClr val="accent6"/>
              </a:solidFill>
              <a:miter lim="800000"/>
            </a:ln>
            <a:effectLst/>
          </c:spPr>
          <c:marker>
            <c:symbol val="none"/>
          </c:marker>
          <c:cat>
            <c:strRef>
              <c:f>Summary!$B$3:$M$3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Summary!$B$7:$M$7</c:f>
              <c:numCache>
                <c:formatCode>0%</c:formatCode>
                <c:ptCount val="12"/>
                <c:pt idx="0">
                  <c:v>0.6</c:v>
                </c:pt>
                <c:pt idx="1">
                  <c:v>0.8</c:v>
                </c:pt>
                <c:pt idx="2">
                  <c:v>0.66666666666666663</c:v>
                </c:pt>
                <c:pt idx="3">
                  <c:v>0.5</c:v>
                </c:pt>
                <c:pt idx="4">
                  <c:v>1</c:v>
                </c:pt>
                <c:pt idx="5">
                  <c:v>0.83333333333333337</c:v>
                </c:pt>
                <c:pt idx="6">
                  <c:v>0.5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0.33333333333333331</c:v>
                </c:pt>
                <c:pt idx="11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8CF-4AF6-8563-D009041348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98517952"/>
        <c:axId val="498514672"/>
      </c:lineChart>
      <c:catAx>
        <c:axId val="4985179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bg2">
                  <a:lumMod val="75000"/>
                  <a:alpha val="32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3175" cap="flat" cmpd="sng" algn="ctr">
            <a:solidFill>
              <a:schemeClr val="tx1">
                <a:lumMod val="15000"/>
                <a:lumOff val="85000"/>
              </a:schemeClr>
            </a:solidFill>
            <a:round/>
            <a:tailEnd type="none" w="med" len="lg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8514672"/>
        <c:crosses val="autoZero"/>
        <c:auto val="1"/>
        <c:lblAlgn val="ctr"/>
        <c:lblOffset val="100"/>
        <c:noMultiLvlLbl val="0"/>
      </c:catAx>
      <c:valAx>
        <c:axId val="498514672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bg2">
                  <a:lumMod val="75000"/>
                  <a:alpha val="32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>
                    <a:solidFill>
                      <a:sysClr val="windowText" lastClr="000000"/>
                    </a:solidFill>
                  </a:rPr>
                  <a:t>%</a:t>
                </a:r>
                <a:r>
                  <a:rPr lang="en-US" b="1" baseline="0">
                    <a:solidFill>
                      <a:sysClr val="windowText" lastClr="000000"/>
                    </a:solidFill>
                  </a:rPr>
                  <a:t> of cases meeting criteria</a:t>
                </a:r>
                <a:endParaRPr lang="en-US" b="1">
                  <a:solidFill>
                    <a:sysClr val="windowText" lastClr="000000"/>
                  </a:solidFill>
                </a:endParaRPr>
              </a:p>
            </c:rich>
          </c:tx>
          <c:layout>
            <c:manualLayout>
              <c:xMode val="edge"/>
              <c:yMode val="edge"/>
              <c:x val="9.3639556793002968E-3"/>
              <c:y val="0.2251310617375888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 w="3175" cap="flat" cmpd="sng" algn="ctr">
            <a:solidFill>
              <a:schemeClr val="tx1">
                <a:lumMod val="15000"/>
                <a:lumOff val="85000"/>
              </a:schemeClr>
            </a:solidFill>
            <a:round/>
            <a:tailEnd type="none" w="med" len="lg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8517952"/>
        <c:crosses val="autoZero"/>
        <c:crossBetween val="between"/>
        <c:majorUnit val="0.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3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3175" cap="flat" cmpd="sng" algn="ctr">
        <a:solidFill>
          <a:schemeClr val="tx1">
            <a:lumMod val="15000"/>
            <a:lumOff val="85000"/>
          </a:schemeClr>
        </a:solidFill>
        <a:round/>
        <a:tailEnd type="none" w="med" len="lg"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38100" cap="flat" cmpd="dbl" algn="ctr">
        <a:solidFill>
          <a:schemeClr val="phClr"/>
        </a:solidFill>
        <a:miter lim="800000"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 cap="flat" cmpd="sng" algn="ctr">
        <a:solidFill>
          <a:schemeClr val="lt1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tx1"/>
    </cs:fontRef>
    <cs:spPr>
      <a:ln w="9525">
        <a:solidFill>
          <a:schemeClr val="tx1">
            <a:lumMod val="65000"/>
            <a:lumOff val="35000"/>
          </a:schemeClr>
        </a:solidFill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  <a:alpha val="32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tx1">
            <a:lumMod val="5000"/>
            <a:lumOff val="95000"/>
            <a:alpha val="32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tx1"/>
        </a:solidFill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/>
    </cs:fontRef>
    <cs:spPr>
      <a:ln w="3175" cap="flat" cmpd="sng" algn="ctr">
        <a:solidFill>
          <a:schemeClr val="tx1">
            <a:lumMod val="15000"/>
            <a:lumOff val="85000"/>
          </a:schemeClr>
        </a:solidFill>
        <a:round/>
        <a:tailEnd type="none" w="med" len="lg"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>
        <a:solidFill>
          <a:schemeClr val="tx1">
            <a:lumMod val="35000"/>
            <a:lumOff val="65000"/>
          </a:schemeClr>
        </a:solidFill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2700" cap="rnd"/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3175" cap="flat" cmpd="sng" algn="ctr">
        <a:solidFill>
          <a:schemeClr val="tx1">
            <a:lumMod val="15000"/>
            <a:lumOff val="85000"/>
          </a:schemeClr>
        </a:solidFill>
        <a:round/>
        <a:tailEnd type="none" w="med" len="lg"/>
      </a:ln>
    </cs:spPr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3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3175" cap="flat" cmpd="sng" algn="ctr">
        <a:solidFill>
          <a:schemeClr val="tx1">
            <a:lumMod val="15000"/>
            <a:lumOff val="85000"/>
          </a:schemeClr>
        </a:solidFill>
        <a:round/>
        <a:tailEnd type="none" w="med" len="lg"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38100" cap="flat" cmpd="dbl" algn="ctr">
        <a:solidFill>
          <a:schemeClr val="phClr"/>
        </a:solidFill>
        <a:miter lim="800000"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 cap="flat" cmpd="sng" algn="ctr">
        <a:solidFill>
          <a:schemeClr val="lt1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tx1"/>
    </cs:fontRef>
    <cs:spPr>
      <a:ln w="9525">
        <a:solidFill>
          <a:schemeClr val="tx1">
            <a:lumMod val="65000"/>
            <a:lumOff val="35000"/>
          </a:schemeClr>
        </a:solidFill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  <a:alpha val="32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tx1">
            <a:lumMod val="5000"/>
            <a:lumOff val="95000"/>
            <a:alpha val="32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tx1"/>
        </a:solidFill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/>
    </cs:fontRef>
    <cs:spPr>
      <a:ln w="3175" cap="flat" cmpd="sng" algn="ctr">
        <a:solidFill>
          <a:schemeClr val="tx1">
            <a:lumMod val="15000"/>
            <a:lumOff val="85000"/>
          </a:schemeClr>
        </a:solidFill>
        <a:round/>
        <a:tailEnd type="none" w="med" len="lg"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>
        <a:solidFill>
          <a:schemeClr val="tx1">
            <a:lumMod val="35000"/>
            <a:lumOff val="65000"/>
          </a:schemeClr>
        </a:solidFill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2700" cap="rnd"/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3175" cap="flat" cmpd="sng" algn="ctr">
        <a:solidFill>
          <a:schemeClr val="tx1">
            <a:lumMod val="15000"/>
            <a:lumOff val="85000"/>
          </a:schemeClr>
        </a:solidFill>
        <a:round/>
        <a:tailEnd type="none" w="med" len="lg"/>
      </a:ln>
    </cs:spPr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3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3175" cap="flat" cmpd="sng" algn="ctr">
        <a:solidFill>
          <a:schemeClr val="tx1">
            <a:lumMod val="15000"/>
            <a:lumOff val="85000"/>
          </a:schemeClr>
        </a:solidFill>
        <a:round/>
        <a:tailEnd type="none" w="med" len="lg"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38100" cap="flat" cmpd="dbl" algn="ctr">
        <a:solidFill>
          <a:schemeClr val="phClr"/>
        </a:solidFill>
        <a:miter lim="800000"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 cap="flat" cmpd="sng" algn="ctr">
        <a:solidFill>
          <a:schemeClr val="lt1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tx1"/>
    </cs:fontRef>
    <cs:spPr>
      <a:ln w="9525">
        <a:solidFill>
          <a:schemeClr val="tx1">
            <a:lumMod val="65000"/>
            <a:lumOff val="35000"/>
          </a:schemeClr>
        </a:solidFill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  <a:alpha val="32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tx1">
            <a:lumMod val="5000"/>
            <a:lumOff val="95000"/>
            <a:alpha val="32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tx1"/>
        </a:solidFill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/>
    </cs:fontRef>
    <cs:spPr>
      <a:ln w="3175" cap="flat" cmpd="sng" algn="ctr">
        <a:solidFill>
          <a:schemeClr val="tx1">
            <a:lumMod val="15000"/>
            <a:lumOff val="85000"/>
          </a:schemeClr>
        </a:solidFill>
        <a:round/>
        <a:tailEnd type="none" w="med" len="lg"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>
        <a:solidFill>
          <a:schemeClr val="tx1">
            <a:lumMod val="35000"/>
            <a:lumOff val="65000"/>
          </a:schemeClr>
        </a:solidFill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2700" cap="rnd"/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3175" cap="flat" cmpd="sng" algn="ctr">
        <a:solidFill>
          <a:schemeClr val="tx1">
            <a:lumMod val="15000"/>
            <a:lumOff val="85000"/>
          </a:schemeClr>
        </a:solidFill>
        <a:round/>
        <a:tailEnd type="none" w="med" len="lg"/>
      </a:ln>
    </cs:spPr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3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3175" cap="flat" cmpd="sng" algn="ctr">
        <a:solidFill>
          <a:schemeClr val="tx1">
            <a:lumMod val="15000"/>
            <a:lumOff val="85000"/>
          </a:schemeClr>
        </a:solidFill>
        <a:round/>
        <a:tailEnd type="none" w="med" len="lg"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38100" cap="flat" cmpd="dbl" algn="ctr">
        <a:solidFill>
          <a:schemeClr val="phClr"/>
        </a:solidFill>
        <a:miter lim="800000"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 cap="flat" cmpd="sng" algn="ctr">
        <a:solidFill>
          <a:schemeClr val="lt1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tx1"/>
    </cs:fontRef>
    <cs:spPr>
      <a:ln w="9525">
        <a:solidFill>
          <a:schemeClr val="tx1">
            <a:lumMod val="65000"/>
            <a:lumOff val="35000"/>
          </a:schemeClr>
        </a:solidFill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  <a:alpha val="32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tx1">
            <a:lumMod val="5000"/>
            <a:lumOff val="95000"/>
            <a:alpha val="32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tx1"/>
        </a:solidFill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/>
    </cs:fontRef>
    <cs:spPr>
      <a:ln w="3175" cap="flat" cmpd="sng" algn="ctr">
        <a:solidFill>
          <a:schemeClr val="tx1">
            <a:lumMod val="15000"/>
            <a:lumOff val="85000"/>
          </a:schemeClr>
        </a:solidFill>
        <a:round/>
        <a:tailEnd type="none" w="med" len="lg"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>
        <a:solidFill>
          <a:schemeClr val="tx1">
            <a:lumMod val="35000"/>
            <a:lumOff val="65000"/>
          </a:schemeClr>
        </a:solidFill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2700" cap="rnd"/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3175" cap="flat" cmpd="sng" algn="ctr">
        <a:solidFill>
          <a:schemeClr val="tx1">
            <a:lumMod val="15000"/>
            <a:lumOff val="85000"/>
          </a:schemeClr>
        </a:solidFill>
        <a:round/>
        <a:tailEnd type="none" w="med" len="lg"/>
      </a:ln>
    </cs:spPr>
    <cs:defRPr sz="9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Relationship Id="rId6" Type="http://schemas.openxmlformats.org/officeDocument/2006/relationships/chart" Target="../charts/chart5.xml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206376</xdr:colOff>
      <xdr:row>0</xdr:row>
      <xdr:rowOff>23814</xdr:rowOff>
    </xdr:from>
    <xdr:to>
      <xdr:col>14</xdr:col>
      <xdr:colOff>793572</xdr:colOff>
      <xdr:row>1</xdr:row>
      <xdr:rowOff>129457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588751" y="23814"/>
          <a:ext cx="1428571" cy="677143"/>
        </a:xfrm>
        <a:prstGeom prst="rect">
          <a:avLst/>
        </a:prstGeom>
      </xdr:spPr>
    </xdr:pic>
    <xdr:clientData/>
  </xdr:twoCellAnchor>
  <xdr:twoCellAnchor>
    <xdr:from>
      <xdr:col>0</xdr:col>
      <xdr:colOff>1114425</xdr:colOff>
      <xdr:row>85</xdr:row>
      <xdr:rowOff>38100</xdr:rowOff>
    </xdr:from>
    <xdr:to>
      <xdr:col>14</xdr:col>
      <xdr:colOff>352425</xdr:colOff>
      <xdr:row>103</xdr:row>
      <xdr:rowOff>83344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8</xdr:row>
      <xdr:rowOff>0</xdr:rowOff>
    </xdr:from>
    <xdr:to>
      <xdr:col>13</xdr:col>
      <xdr:colOff>0</xdr:colOff>
      <xdr:row>22</xdr:row>
      <xdr:rowOff>169068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CC25D713-72FF-482B-9C88-DA0AF155A4F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24</xdr:row>
      <xdr:rowOff>0</xdr:rowOff>
    </xdr:from>
    <xdr:to>
      <xdr:col>13</xdr:col>
      <xdr:colOff>0</xdr:colOff>
      <xdr:row>38</xdr:row>
      <xdr:rowOff>169068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5257BC07-2997-4A40-963D-2E45E362331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40</xdr:row>
      <xdr:rowOff>0</xdr:rowOff>
    </xdr:from>
    <xdr:to>
      <xdr:col>13</xdr:col>
      <xdr:colOff>0</xdr:colOff>
      <xdr:row>54</xdr:row>
      <xdr:rowOff>169068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F978A8C8-E695-46B4-8103-C668437F8A5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56</xdr:row>
      <xdr:rowOff>0</xdr:rowOff>
    </xdr:from>
    <xdr:to>
      <xdr:col>13</xdr:col>
      <xdr:colOff>0</xdr:colOff>
      <xdr:row>70</xdr:row>
      <xdr:rowOff>169068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3B2FDC70-8D05-49FF-AF54-0C708D8A9D3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1028700</xdr:colOff>
      <xdr:row>2</xdr:row>
      <xdr:rowOff>161933</xdr:rowOff>
    </xdr:from>
    <xdr:to>
      <xdr:col>3</xdr:col>
      <xdr:colOff>1035050</xdr:colOff>
      <xdr:row>12</xdr:row>
      <xdr:rowOff>133349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pSpPr/>
      </xdr:nvGrpSpPr>
      <xdr:grpSpPr>
        <a:xfrm>
          <a:off x="1028700" y="908058"/>
          <a:ext cx="4411663" cy="1852604"/>
          <a:chOff x="429168" y="5426846"/>
          <a:chExt cx="4444857" cy="423542"/>
        </a:xfrm>
      </xdr:grpSpPr>
      <xdr:sp macro="" textlink="">
        <xdr:nvSpPr>
          <xdr:cNvPr id="3" name="TextBox 2">
            <a:extLst>
              <a:ext uri="{FF2B5EF4-FFF2-40B4-BE49-F238E27FC236}">
                <a16:creationId xmlns:a16="http://schemas.microsoft.com/office/drawing/2014/main" id="{00000000-0008-0000-0900-000003000000}"/>
              </a:ext>
            </a:extLst>
          </xdr:cNvPr>
          <xdr:cNvSpPr txBox="1"/>
        </xdr:nvSpPr>
        <xdr:spPr>
          <a:xfrm>
            <a:off x="1895476" y="5553075"/>
            <a:ext cx="2978549" cy="297313"/>
          </a:xfrm>
          <a:prstGeom prst="rect">
            <a:avLst/>
          </a:prstGeom>
          <a:solidFill>
            <a:srgbClr val="0070C0"/>
          </a:solidFill>
          <a:ln w="25400" cmpd="sng">
            <a:solidFill>
              <a:schemeClr val="tx1">
                <a:lumMod val="65000"/>
                <a:lumOff val="35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1100" b="1" u="sng">
                <a:solidFill>
                  <a:schemeClr val="bg1"/>
                </a:solidFill>
              </a:rPr>
              <a:t>Instruction</a:t>
            </a:r>
            <a:r>
              <a:rPr lang="en-US" sz="1100" b="1" u="sng" baseline="0">
                <a:solidFill>
                  <a:schemeClr val="bg1"/>
                </a:solidFill>
              </a:rPr>
              <a:t> Box 1</a:t>
            </a:r>
          </a:p>
          <a:p>
            <a:r>
              <a:rPr lang="en-US" sz="1100" b="1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t>To enter your facility data, 	         </a:t>
            </a:r>
            <a:endParaRPr lang="en-US">
              <a:solidFill>
                <a:schemeClr val="bg1"/>
              </a:solidFill>
              <a:effectLst/>
            </a:endParaRPr>
          </a:p>
          <a:p>
            <a:r>
              <a:rPr lang="en-US" sz="1100" b="1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t>1. Highlight</a:t>
            </a:r>
            <a:r>
              <a:rPr lang="en-US" sz="1100" b="1" baseline="0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t> cell range A3 to R18</a:t>
            </a:r>
            <a:endParaRPr lang="en-US">
              <a:solidFill>
                <a:schemeClr val="bg1"/>
              </a:solidFill>
              <a:effectLst/>
            </a:endParaRPr>
          </a:p>
          <a:p>
            <a:r>
              <a:rPr lang="en-US" sz="1100" b="1" baseline="0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t>2. Press 'Delete' on your keyboard</a:t>
            </a:r>
            <a:endParaRPr lang="en-US">
              <a:solidFill>
                <a:schemeClr val="bg1"/>
              </a:solidFill>
              <a:effectLst/>
            </a:endParaRPr>
          </a:p>
          <a:p>
            <a:r>
              <a:rPr lang="en-US" sz="1100" b="1" baseline="0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t>3. Enter your facility data, starting with cell A3</a:t>
            </a:r>
            <a:endParaRPr lang="en-US">
              <a:solidFill>
                <a:schemeClr val="bg1"/>
              </a:solidFill>
              <a:effectLst/>
            </a:endParaRPr>
          </a:p>
          <a:p>
            <a:r>
              <a:rPr lang="en-US" sz="1100" b="1" baseline="0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t>4. Continue typing in cell B3, C3, etc.</a:t>
            </a:r>
            <a:endParaRPr lang="en-US">
              <a:solidFill>
                <a:schemeClr val="bg1"/>
              </a:solidFill>
              <a:effectLst/>
            </a:endParaRPr>
          </a:p>
          <a:p>
            <a:r>
              <a:rPr lang="en-US" sz="1100" b="1" baseline="0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t>5. DO NOT SKIP ANY ROW</a:t>
            </a:r>
            <a:endParaRPr lang="en-US">
              <a:solidFill>
                <a:schemeClr val="bg1"/>
              </a:solidFill>
              <a:effectLst/>
            </a:endParaRPr>
          </a:p>
        </xdr:txBody>
      </xdr:sp>
      <xdr:cxnSp macro="">
        <xdr:nvCxnSpPr>
          <xdr:cNvPr id="4" name="Straight Arrow Connector 3">
            <a:extLst>
              <a:ext uri="{FF2B5EF4-FFF2-40B4-BE49-F238E27FC236}">
                <a16:creationId xmlns:a16="http://schemas.microsoft.com/office/drawing/2014/main" id="{00000000-0008-0000-0900-000004000000}"/>
              </a:ext>
            </a:extLst>
          </xdr:cNvPr>
          <xdr:cNvCxnSpPr>
            <a:stCxn id="3" idx="1"/>
          </xdr:cNvCxnSpPr>
        </xdr:nvCxnSpPr>
        <xdr:spPr>
          <a:xfrm flipH="1" flipV="1">
            <a:off x="429168" y="5426846"/>
            <a:ext cx="1466308" cy="274885"/>
          </a:xfrm>
          <a:prstGeom prst="straightConnector1">
            <a:avLst/>
          </a:prstGeom>
          <a:ln w="28575">
            <a:solidFill>
              <a:schemeClr val="tx1">
                <a:lumMod val="65000"/>
                <a:lumOff val="35000"/>
              </a:schemeClr>
            </a:solidFill>
            <a:tailEnd type="triangle"/>
          </a:ln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20</xdr:col>
      <xdr:colOff>2476499</xdr:colOff>
      <xdr:row>6</xdr:row>
      <xdr:rowOff>9526</xdr:rowOff>
    </xdr:from>
    <xdr:to>
      <xdr:col>23</xdr:col>
      <xdr:colOff>1552574</xdr:colOff>
      <xdr:row>11</xdr:row>
      <xdr:rowOff>66676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SpPr txBox="1"/>
      </xdr:nvSpPr>
      <xdr:spPr>
        <a:xfrm>
          <a:off x="26136599" y="1533526"/>
          <a:ext cx="3190875" cy="1009650"/>
        </a:xfrm>
        <a:prstGeom prst="rect">
          <a:avLst/>
        </a:prstGeom>
        <a:solidFill>
          <a:srgbClr val="0070C0"/>
        </a:solidFill>
        <a:ln w="25400" cmpd="sng">
          <a:solidFill>
            <a:schemeClr val="tx1">
              <a:lumMod val="65000"/>
              <a:lumOff val="3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 u="sng">
              <a:solidFill>
                <a:schemeClr val="bg1"/>
              </a:solidFill>
            </a:rPr>
            <a:t>Instruction Box 2</a:t>
          </a:r>
        </a:p>
        <a:p>
          <a:r>
            <a:rPr lang="en-US" sz="1100" b="1">
              <a:solidFill>
                <a:schemeClr val="bg1"/>
              </a:solidFill>
            </a:rPr>
            <a:t>To update all pivot tables under Summary 1,</a:t>
          </a:r>
        </a:p>
        <a:p>
          <a:r>
            <a:rPr lang="en-US" sz="1100" b="1">
              <a:solidFill>
                <a:schemeClr val="bg1"/>
              </a:solidFill>
            </a:rPr>
            <a:t>1. Click on any area of the</a:t>
          </a:r>
          <a:r>
            <a:rPr lang="en-US" sz="1100" b="1" baseline="0">
              <a:solidFill>
                <a:schemeClr val="bg1"/>
              </a:solidFill>
            </a:rPr>
            <a:t> pivot table (e.g., cell U3)</a:t>
          </a:r>
        </a:p>
        <a:p>
          <a:r>
            <a:rPr lang="en-US" sz="1100" b="1" baseline="0">
              <a:solidFill>
                <a:schemeClr val="bg1"/>
              </a:solidFill>
            </a:rPr>
            <a:t>2. Under PIVOTTABLE TOOLS, click ANALYZE</a:t>
          </a:r>
        </a:p>
        <a:p>
          <a:r>
            <a:rPr lang="en-US" sz="1100" b="1" baseline="0">
              <a:solidFill>
                <a:schemeClr val="bg1"/>
              </a:solidFill>
            </a:rPr>
            <a:t>3. In the DATA group, click REFRESH</a:t>
          </a:r>
          <a:endParaRPr lang="en-US" sz="1100" b="1">
            <a:solidFill>
              <a:schemeClr val="bg1"/>
            </a:solidFill>
          </a:endParaRPr>
        </a:p>
      </xdr:txBody>
    </xdr:sp>
    <xdr:clientData/>
  </xdr:twoCellAnchor>
  <xdr:twoCellAnchor>
    <xdr:from>
      <xdr:col>20</xdr:col>
      <xdr:colOff>2001678</xdr:colOff>
      <xdr:row>29</xdr:row>
      <xdr:rowOff>19051</xdr:rowOff>
    </xdr:from>
    <xdr:to>
      <xdr:col>23</xdr:col>
      <xdr:colOff>1857373</xdr:colOff>
      <xdr:row>49</xdr:row>
      <xdr:rowOff>152398</xdr:rowOff>
    </xdr:to>
    <xdr:grpSp>
      <xdr:nvGrpSpPr>
        <xdr:cNvPr id="6" name="Group 5">
          <a:extLst>
            <a:ext uri="{FF2B5EF4-FFF2-40B4-BE49-F238E27FC236}">
              <a16:creationId xmlns:a16="http://schemas.microsoft.com/office/drawing/2014/main" id="{00000000-0008-0000-0900-000006000000}"/>
            </a:ext>
          </a:extLst>
        </xdr:cNvPr>
        <xdr:cNvGrpSpPr/>
      </xdr:nvGrpSpPr>
      <xdr:grpSpPr>
        <a:xfrm>
          <a:off x="28616116" y="5884864"/>
          <a:ext cx="4165757" cy="3943347"/>
          <a:chOff x="1895476" y="4901800"/>
          <a:chExt cx="3293424" cy="3418175"/>
        </a:xfrm>
      </xdr:grpSpPr>
      <xdr:sp macro="" textlink="">
        <xdr:nvSpPr>
          <xdr:cNvPr id="7" name="TextBox 6">
            <a:extLst>
              <a:ext uri="{FF2B5EF4-FFF2-40B4-BE49-F238E27FC236}">
                <a16:creationId xmlns:a16="http://schemas.microsoft.com/office/drawing/2014/main" id="{00000000-0008-0000-0900-000007000000}"/>
              </a:ext>
            </a:extLst>
          </xdr:cNvPr>
          <xdr:cNvSpPr txBox="1"/>
        </xdr:nvSpPr>
        <xdr:spPr>
          <a:xfrm>
            <a:off x="1895476" y="4901800"/>
            <a:ext cx="3293424" cy="561439"/>
          </a:xfrm>
          <a:prstGeom prst="rect">
            <a:avLst/>
          </a:prstGeom>
          <a:solidFill>
            <a:srgbClr val="0070C0"/>
          </a:solidFill>
          <a:ln w="28575" cmpd="sng">
            <a:solidFill>
              <a:schemeClr val="tx1">
                <a:lumMod val="65000"/>
                <a:lumOff val="35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1100" b="1" u="sng">
                <a:solidFill>
                  <a:schemeClr val="bg1"/>
                </a:solidFill>
              </a:rPr>
              <a:t>Instruction Box 3</a:t>
            </a:r>
          </a:p>
          <a:p>
            <a:r>
              <a:rPr lang="en-US" sz="1100" b="1">
                <a:solidFill>
                  <a:schemeClr val="bg1"/>
                </a:solidFill>
              </a:rPr>
              <a:t>To obtain</a:t>
            </a:r>
            <a:r>
              <a:rPr lang="en-US" sz="1100" b="1" baseline="0">
                <a:solidFill>
                  <a:schemeClr val="bg1"/>
                </a:solidFill>
              </a:rPr>
              <a:t> facility-specific data from Summary 2 and Summary 3,</a:t>
            </a:r>
            <a:r>
              <a:rPr lang="en-US" sz="1100" b="1">
                <a:solidFill>
                  <a:schemeClr val="bg1"/>
                </a:solidFill>
              </a:rPr>
              <a:t>                     </a:t>
            </a:r>
            <a:r>
              <a:rPr lang="en-US" sz="1100" b="1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t>1. Enter your</a:t>
            </a:r>
            <a:r>
              <a:rPr lang="en-US" sz="1100" b="1" baseline="0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t> facility Total Resident-Day for the month in </a:t>
            </a:r>
            <a:r>
              <a:rPr lang="en-US" sz="1100" b="1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t>cell V52   </a:t>
            </a:r>
            <a:endParaRPr lang="en-US" sz="1100" b="1">
              <a:solidFill>
                <a:schemeClr val="bg1"/>
              </a:solidFill>
            </a:endParaRPr>
          </a:p>
        </xdr:txBody>
      </xdr:sp>
      <xdr:cxnSp macro="">
        <xdr:nvCxnSpPr>
          <xdr:cNvPr id="8" name="Straight Arrow Connector 7">
            <a:extLst>
              <a:ext uri="{FF2B5EF4-FFF2-40B4-BE49-F238E27FC236}">
                <a16:creationId xmlns:a16="http://schemas.microsoft.com/office/drawing/2014/main" id="{00000000-0008-0000-0900-000008000000}"/>
              </a:ext>
            </a:extLst>
          </xdr:cNvPr>
          <xdr:cNvCxnSpPr>
            <a:stCxn id="7" idx="2"/>
          </xdr:cNvCxnSpPr>
        </xdr:nvCxnSpPr>
        <xdr:spPr>
          <a:xfrm flipH="1">
            <a:off x="2226123" y="5463239"/>
            <a:ext cx="1316066" cy="2856736"/>
          </a:xfrm>
          <a:prstGeom prst="straightConnector1">
            <a:avLst/>
          </a:prstGeom>
          <a:ln w="28575">
            <a:solidFill>
              <a:schemeClr val="tx1">
                <a:lumMod val="65000"/>
                <a:lumOff val="35000"/>
              </a:schemeClr>
            </a:solidFill>
            <a:tailEnd type="triangle"/>
          </a:ln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26</xdr:col>
      <xdr:colOff>1013101</xdr:colOff>
      <xdr:row>4</xdr:row>
      <xdr:rowOff>57150</xdr:rowOff>
    </xdr:from>
    <xdr:to>
      <xdr:col>31</xdr:col>
      <xdr:colOff>257174</xdr:colOff>
      <xdr:row>19</xdr:row>
      <xdr:rowOff>123825</xdr:rowOff>
    </xdr:to>
    <xdr:grpSp>
      <xdr:nvGrpSpPr>
        <xdr:cNvPr id="9" name="Group 8">
          <a:extLst>
            <a:ext uri="{FF2B5EF4-FFF2-40B4-BE49-F238E27FC236}">
              <a16:creationId xmlns:a16="http://schemas.microsoft.com/office/drawing/2014/main" id="{00000000-0008-0000-0900-000009000000}"/>
            </a:ext>
          </a:extLst>
        </xdr:cNvPr>
        <xdr:cNvGrpSpPr/>
      </xdr:nvGrpSpPr>
      <xdr:grpSpPr>
        <a:xfrm>
          <a:off x="35811101" y="1176338"/>
          <a:ext cx="4879698" cy="2908300"/>
          <a:chOff x="-778995" y="4936636"/>
          <a:chExt cx="3927723" cy="2216425"/>
        </a:xfrm>
      </xdr:grpSpPr>
      <xdr:sp macro="" textlink="">
        <xdr:nvSpPr>
          <xdr:cNvPr id="10" name="TextBox 9">
            <a:extLst>
              <a:ext uri="{FF2B5EF4-FFF2-40B4-BE49-F238E27FC236}">
                <a16:creationId xmlns:a16="http://schemas.microsoft.com/office/drawing/2014/main" id="{00000000-0008-0000-0900-00000A000000}"/>
              </a:ext>
            </a:extLst>
          </xdr:cNvPr>
          <xdr:cNvSpPr txBox="1"/>
        </xdr:nvSpPr>
        <xdr:spPr>
          <a:xfrm>
            <a:off x="-778995" y="6042594"/>
            <a:ext cx="3927723" cy="1110467"/>
          </a:xfrm>
          <a:prstGeom prst="rect">
            <a:avLst/>
          </a:prstGeom>
          <a:solidFill>
            <a:srgbClr val="0070C0"/>
          </a:solidFill>
          <a:ln w="25400" cmpd="sng">
            <a:solidFill>
              <a:schemeClr val="tx1">
                <a:lumMod val="65000"/>
                <a:lumOff val="35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1100" b="1" u="sng">
                <a:solidFill>
                  <a:schemeClr val="bg1"/>
                </a:solidFill>
              </a:rPr>
              <a:t>Instruction Box 4 </a:t>
            </a:r>
          </a:p>
          <a:p>
            <a:r>
              <a:rPr lang="en-US" sz="1100" b="1">
                <a:solidFill>
                  <a:schemeClr val="bg1"/>
                </a:solidFill>
              </a:rPr>
              <a:t>The current setup for the 'ABX by Prescribers' table provides</a:t>
            </a:r>
            <a:r>
              <a:rPr lang="en-US" sz="1100" b="1" baseline="0">
                <a:solidFill>
                  <a:schemeClr val="bg1"/>
                </a:solidFill>
              </a:rPr>
              <a:t> sufficient space for up to 15 prescribers in a month.  If ADDITIONAL columns are needed, </a:t>
            </a:r>
          </a:p>
          <a:p>
            <a:r>
              <a:rPr lang="en-US" sz="1100" b="1" baseline="0">
                <a:solidFill>
                  <a:schemeClr val="bg1"/>
                </a:solidFill>
              </a:rPr>
              <a:t>1. Bring cursor to column header (e.g., AF)</a:t>
            </a:r>
          </a:p>
          <a:p>
            <a:r>
              <a:rPr lang="en-US" sz="1100" b="1" baseline="0">
                <a:solidFill>
                  <a:schemeClr val="bg1"/>
                </a:solidFill>
              </a:rPr>
              <a:t>2. Right click on the mouse</a:t>
            </a:r>
          </a:p>
          <a:p>
            <a:r>
              <a:rPr lang="en-US" sz="1100" b="1" baseline="0">
                <a:solidFill>
                  <a:schemeClr val="bg1"/>
                </a:solidFill>
              </a:rPr>
              <a:t>3. Select insert</a:t>
            </a:r>
          </a:p>
          <a:p>
            <a:r>
              <a:rPr lang="en-US" sz="1100" b="1" baseline="0">
                <a:solidFill>
                  <a:schemeClr val="bg1"/>
                </a:solidFill>
              </a:rPr>
              <a:t>4. Repeat steps 1-3 until the desired number of columns has been added</a:t>
            </a:r>
          </a:p>
          <a:p>
            <a:r>
              <a:rPr lang="en-US" sz="1100" b="1" baseline="0">
                <a:solidFill>
                  <a:schemeClr val="bg1"/>
                </a:solidFill>
              </a:rPr>
              <a:t>5. Follow steps in Instruction Box 2 to update pivot tables </a:t>
            </a:r>
            <a:endParaRPr lang="en-US" sz="1100" b="1">
              <a:solidFill>
                <a:schemeClr val="bg1"/>
              </a:solidFill>
            </a:endParaRPr>
          </a:p>
        </xdr:txBody>
      </xdr:sp>
      <xdr:cxnSp macro="">
        <xdr:nvCxnSpPr>
          <xdr:cNvPr id="11" name="Straight Arrow Connector 10">
            <a:extLst>
              <a:ext uri="{FF2B5EF4-FFF2-40B4-BE49-F238E27FC236}">
                <a16:creationId xmlns:a16="http://schemas.microsoft.com/office/drawing/2014/main" id="{00000000-0008-0000-0900-00000B000000}"/>
              </a:ext>
            </a:extLst>
          </xdr:cNvPr>
          <xdr:cNvCxnSpPr>
            <a:stCxn id="10" idx="0"/>
          </xdr:cNvCxnSpPr>
        </xdr:nvCxnSpPr>
        <xdr:spPr>
          <a:xfrm flipH="1" flipV="1">
            <a:off x="838961" y="4936636"/>
            <a:ext cx="345906" cy="1105958"/>
          </a:xfrm>
          <a:prstGeom prst="straightConnector1">
            <a:avLst/>
          </a:prstGeom>
          <a:ln w="28575">
            <a:solidFill>
              <a:schemeClr val="tx1">
                <a:lumMod val="65000"/>
                <a:lumOff val="35000"/>
              </a:schemeClr>
            </a:solidFill>
            <a:tailEnd type="triangle"/>
          </a:ln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21</xdr:col>
      <xdr:colOff>1062751</xdr:colOff>
      <xdr:row>32</xdr:row>
      <xdr:rowOff>95250</xdr:rowOff>
    </xdr:from>
    <xdr:to>
      <xdr:col>23</xdr:col>
      <xdr:colOff>1752600</xdr:colOff>
      <xdr:row>50</xdr:row>
      <xdr:rowOff>9525</xdr:rowOff>
    </xdr:to>
    <xdr:cxnSp macro="">
      <xdr:nvCxnSpPr>
        <xdr:cNvPr id="12" name="Straight Arrow Connector 11">
          <a:extLst>
            <a:ext uri="{FF2B5EF4-FFF2-40B4-BE49-F238E27FC236}">
              <a16:creationId xmlns:a16="http://schemas.microsoft.com/office/drawing/2014/main" id="{00000000-0008-0000-0900-00000C000000}"/>
            </a:ext>
          </a:extLst>
        </xdr:cNvPr>
        <xdr:cNvCxnSpPr>
          <a:stCxn id="7" idx="2"/>
        </xdr:cNvCxnSpPr>
      </xdr:nvCxnSpPr>
      <xdr:spPr>
        <a:xfrm>
          <a:off x="27647026" y="6572250"/>
          <a:ext cx="1880474" cy="3343275"/>
        </a:xfrm>
        <a:prstGeom prst="straightConnector1">
          <a:avLst/>
        </a:prstGeom>
        <a:ln w="28575">
          <a:solidFill>
            <a:schemeClr val="tx1">
              <a:lumMod val="65000"/>
              <a:lumOff val="35000"/>
            </a:schemeClr>
          </a:solidFill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352425</xdr:colOff>
      <xdr:row>9</xdr:row>
      <xdr:rowOff>171450</xdr:rowOff>
    </xdr:from>
    <xdr:to>
      <xdr:col>9</xdr:col>
      <xdr:colOff>1905000</xdr:colOff>
      <xdr:row>16</xdr:row>
      <xdr:rowOff>180975</xdr:rowOff>
    </xdr:to>
    <xdr:grpSp>
      <xdr:nvGrpSpPr>
        <xdr:cNvPr id="13" name="Group 12">
          <a:extLst>
            <a:ext uri="{FF2B5EF4-FFF2-40B4-BE49-F238E27FC236}">
              <a16:creationId xmlns:a16="http://schemas.microsoft.com/office/drawing/2014/main" id="{00000000-0008-0000-0900-00000D000000}"/>
            </a:ext>
          </a:extLst>
        </xdr:cNvPr>
        <xdr:cNvGrpSpPr/>
      </xdr:nvGrpSpPr>
      <xdr:grpSpPr>
        <a:xfrm>
          <a:off x="8877300" y="2227263"/>
          <a:ext cx="3267075" cy="1343025"/>
          <a:chOff x="8724900" y="4210050"/>
          <a:chExt cx="3190875" cy="1343025"/>
        </a:xfrm>
      </xdr:grpSpPr>
      <xdr:sp macro="" textlink="">
        <xdr:nvSpPr>
          <xdr:cNvPr id="14" name="Right Arrow 13">
            <a:extLst>
              <a:ext uri="{FF2B5EF4-FFF2-40B4-BE49-F238E27FC236}">
                <a16:creationId xmlns:a16="http://schemas.microsoft.com/office/drawing/2014/main" id="{00000000-0008-0000-0900-00000E000000}"/>
              </a:ext>
            </a:extLst>
          </xdr:cNvPr>
          <xdr:cNvSpPr/>
        </xdr:nvSpPr>
        <xdr:spPr>
          <a:xfrm>
            <a:off x="8724900" y="4210050"/>
            <a:ext cx="3190875" cy="1343025"/>
          </a:xfrm>
          <a:prstGeom prst="rightArrow">
            <a:avLst/>
          </a:prstGeom>
          <a:solidFill>
            <a:srgbClr val="0070C0"/>
          </a:solidFill>
          <a:ln w="19050">
            <a:solidFill>
              <a:schemeClr val="tx1">
                <a:lumMod val="65000"/>
                <a:lumOff val="3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15" name="TextBox 14">
            <a:extLst>
              <a:ext uri="{FF2B5EF4-FFF2-40B4-BE49-F238E27FC236}">
                <a16:creationId xmlns:a16="http://schemas.microsoft.com/office/drawing/2014/main" id="{00000000-0008-0000-0900-00000F000000}"/>
              </a:ext>
            </a:extLst>
          </xdr:cNvPr>
          <xdr:cNvSpPr txBox="1"/>
        </xdr:nvSpPr>
        <xdr:spPr>
          <a:xfrm>
            <a:off x="8791575" y="4733926"/>
            <a:ext cx="2790825" cy="2667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1100" b="1">
                <a:solidFill>
                  <a:schemeClr val="bg1"/>
                </a:solidFill>
              </a:rPr>
              <a:t>Scroll to the right for additional information</a:t>
            </a:r>
          </a:p>
        </xdr:txBody>
      </xdr:sp>
    </xdr:grpSp>
    <xdr:clientData/>
  </xdr:twoCellAnchor>
  <xdr:twoCellAnchor>
    <xdr:from>
      <xdr:col>32</xdr:col>
      <xdr:colOff>400050</xdr:colOff>
      <xdr:row>4</xdr:row>
      <xdr:rowOff>28575</xdr:rowOff>
    </xdr:from>
    <xdr:to>
      <xdr:col>35</xdr:col>
      <xdr:colOff>847725</xdr:colOff>
      <xdr:row>11</xdr:row>
      <xdr:rowOff>38100</xdr:rowOff>
    </xdr:to>
    <xdr:grpSp>
      <xdr:nvGrpSpPr>
        <xdr:cNvPr id="16" name="Group 15">
          <a:extLst>
            <a:ext uri="{FF2B5EF4-FFF2-40B4-BE49-F238E27FC236}">
              <a16:creationId xmlns:a16="http://schemas.microsoft.com/office/drawing/2014/main" id="{00000000-0008-0000-0900-000010000000}"/>
            </a:ext>
          </a:extLst>
        </xdr:cNvPr>
        <xdr:cNvGrpSpPr/>
      </xdr:nvGrpSpPr>
      <xdr:grpSpPr>
        <a:xfrm>
          <a:off x="41794113" y="1147763"/>
          <a:ext cx="3328987" cy="1327150"/>
          <a:chOff x="8724900" y="4210050"/>
          <a:chExt cx="3190875" cy="1343025"/>
        </a:xfrm>
      </xdr:grpSpPr>
      <xdr:sp macro="" textlink="">
        <xdr:nvSpPr>
          <xdr:cNvPr id="17" name="Right Arrow 16">
            <a:extLst>
              <a:ext uri="{FF2B5EF4-FFF2-40B4-BE49-F238E27FC236}">
                <a16:creationId xmlns:a16="http://schemas.microsoft.com/office/drawing/2014/main" id="{00000000-0008-0000-0900-000011000000}"/>
              </a:ext>
            </a:extLst>
          </xdr:cNvPr>
          <xdr:cNvSpPr/>
        </xdr:nvSpPr>
        <xdr:spPr>
          <a:xfrm>
            <a:off x="8724900" y="4210050"/>
            <a:ext cx="3190875" cy="1343025"/>
          </a:xfrm>
          <a:prstGeom prst="rightArrow">
            <a:avLst/>
          </a:prstGeom>
          <a:solidFill>
            <a:srgbClr val="0070C0"/>
          </a:solidFill>
          <a:ln w="19050">
            <a:solidFill>
              <a:schemeClr val="tx1">
                <a:lumMod val="65000"/>
                <a:lumOff val="3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18" name="TextBox 17">
            <a:extLst>
              <a:ext uri="{FF2B5EF4-FFF2-40B4-BE49-F238E27FC236}">
                <a16:creationId xmlns:a16="http://schemas.microsoft.com/office/drawing/2014/main" id="{00000000-0008-0000-0900-000012000000}"/>
              </a:ext>
            </a:extLst>
          </xdr:cNvPr>
          <xdr:cNvSpPr txBox="1"/>
        </xdr:nvSpPr>
        <xdr:spPr>
          <a:xfrm>
            <a:off x="8791575" y="4733926"/>
            <a:ext cx="2790825" cy="2667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1100" b="1">
                <a:solidFill>
                  <a:schemeClr val="bg1"/>
                </a:solidFill>
              </a:rPr>
              <a:t>Scroll to the right for additional information</a:t>
            </a:r>
          </a:p>
        </xdr:txBody>
      </xdr:sp>
    </xdr:grp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1028700</xdr:colOff>
      <xdr:row>2</xdr:row>
      <xdr:rowOff>161935</xdr:rowOff>
    </xdr:from>
    <xdr:to>
      <xdr:col>3</xdr:col>
      <xdr:colOff>1212850</xdr:colOff>
      <xdr:row>15</xdr:row>
      <xdr:rowOff>127002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pSpPr/>
      </xdr:nvGrpSpPr>
      <xdr:grpSpPr>
        <a:xfrm>
          <a:off x="1028700" y="908060"/>
          <a:ext cx="4589463" cy="2417755"/>
          <a:chOff x="429168" y="5426846"/>
          <a:chExt cx="4623673" cy="422104"/>
        </a:xfrm>
      </xdr:grpSpPr>
      <xdr:sp macro="" textlink="">
        <xdr:nvSpPr>
          <xdr:cNvPr id="3" name="TextBox 2">
            <a:extLst>
              <a:ext uri="{FF2B5EF4-FFF2-40B4-BE49-F238E27FC236}">
                <a16:creationId xmlns:a16="http://schemas.microsoft.com/office/drawing/2014/main" id="{00000000-0008-0000-0A00-000003000000}"/>
              </a:ext>
            </a:extLst>
          </xdr:cNvPr>
          <xdr:cNvSpPr txBox="1"/>
        </xdr:nvSpPr>
        <xdr:spPr>
          <a:xfrm>
            <a:off x="1895476" y="5553075"/>
            <a:ext cx="3157365" cy="295875"/>
          </a:xfrm>
          <a:prstGeom prst="rect">
            <a:avLst/>
          </a:prstGeom>
          <a:solidFill>
            <a:srgbClr val="0070C0"/>
          </a:solidFill>
          <a:ln w="25400" cmpd="sng">
            <a:solidFill>
              <a:schemeClr val="tx1">
                <a:lumMod val="65000"/>
                <a:lumOff val="35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1100" b="1" u="sng">
                <a:solidFill>
                  <a:schemeClr val="bg1"/>
                </a:solidFill>
              </a:rPr>
              <a:t>Instruction</a:t>
            </a:r>
            <a:r>
              <a:rPr lang="en-US" sz="1100" b="1" u="sng" baseline="0">
                <a:solidFill>
                  <a:schemeClr val="bg1"/>
                </a:solidFill>
              </a:rPr>
              <a:t> Box 1</a:t>
            </a:r>
          </a:p>
          <a:p>
            <a:r>
              <a:rPr lang="en-US" sz="1100" b="1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t>To enter your facility data, 	         </a:t>
            </a:r>
            <a:endParaRPr lang="en-US">
              <a:solidFill>
                <a:schemeClr val="bg1"/>
              </a:solidFill>
              <a:effectLst/>
            </a:endParaRPr>
          </a:p>
          <a:p>
            <a:r>
              <a:rPr lang="en-US" sz="1100" b="1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t>1. Highlight</a:t>
            </a:r>
            <a:r>
              <a:rPr lang="en-US" sz="1100" b="1" baseline="0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t> cell range A3 to R18</a:t>
            </a:r>
            <a:endParaRPr lang="en-US">
              <a:solidFill>
                <a:schemeClr val="bg1"/>
              </a:solidFill>
              <a:effectLst/>
            </a:endParaRPr>
          </a:p>
          <a:p>
            <a:r>
              <a:rPr lang="en-US" sz="1100" b="1" baseline="0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t>2. Press 'Delete' on your keyboard</a:t>
            </a:r>
            <a:endParaRPr lang="en-US">
              <a:solidFill>
                <a:schemeClr val="bg1"/>
              </a:solidFill>
              <a:effectLst/>
            </a:endParaRPr>
          </a:p>
          <a:p>
            <a:r>
              <a:rPr lang="en-US" sz="1100" b="1" baseline="0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t>3. Enter your facility data, starting with cell A3</a:t>
            </a:r>
            <a:endParaRPr lang="en-US">
              <a:solidFill>
                <a:schemeClr val="bg1"/>
              </a:solidFill>
              <a:effectLst/>
            </a:endParaRPr>
          </a:p>
          <a:p>
            <a:r>
              <a:rPr lang="en-US" sz="1100" b="1" baseline="0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t>4. Continue typing in cell B3, C3, etc.</a:t>
            </a:r>
            <a:endParaRPr lang="en-US">
              <a:solidFill>
                <a:schemeClr val="bg1"/>
              </a:solidFill>
              <a:effectLst/>
            </a:endParaRPr>
          </a:p>
          <a:p>
            <a:r>
              <a:rPr lang="en-US" sz="1100" b="1" baseline="0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t>5. DO NOT SKIP ANY ROW</a:t>
            </a:r>
            <a:endParaRPr lang="en-US">
              <a:solidFill>
                <a:schemeClr val="bg1"/>
              </a:solidFill>
              <a:effectLst/>
            </a:endParaRPr>
          </a:p>
        </xdr:txBody>
      </xdr:sp>
      <xdr:cxnSp macro="">
        <xdr:nvCxnSpPr>
          <xdr:cNvPr id="4" name="Straight Arrow Connector 3">
            <a:extLst>
              <a:ext uri="{FF2B5EF4-FFF2-40B4-BE49-F238E27FC236}">
                <a16:creationId xmlns:a16="http://schemas.microsoft.com/office/drawing/2014/main" id="{00000000-0008-0000-0A00-000004000000}"/>
              </a:ext>
            </a:extLst>
          </xdr:cNvPr>
          <xdr:cNvCxnSpPr>
            <a:stCxn id="3" idx="1"/>
          </xdr:cNvCxnSpPr>
        </xdr:nvCxnSpPr>
        <xdr:spPr>
          <a:xfrm flipH="1" flipV="1">
            <a:off x="429168" y="5426846"/>
            <a:ext cx="1466308" cy="274166"/>
          </a:xfrm>
          <a:prstGeom prst="straightConnector1">
            <a:avLst/>
          </a:prstGeom>
          <a:ln w="28575">
            <a:solidFill>
              <a:schemeClr val="tx1">
                <a:lumMod val="65000"/>
                <a:lumOff val="35000"/>
              </a:schemeClr>
            </a:solidFill>
            <a:tailEnd type="triangle"/>
          </a:ln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20</xdr:col>
      <xdr:colOff>2476499</xdr:colOff>
      <xdr:row>6</xdr:row>
      <xdr:rowOff>9526</xdr:rowOff>
    </xdr:from>
    <xdr:to>
      <xdr:col>23</xdr:col>
      <xdr:colOff>1552574</xdr:colOff>
      <xdr:row>11</xdr:row>
      <xdr:rowOff>66676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SpPr txBox="1"/>
      </xdr:nvSpPr>
      <xdr:spPr>
        <a:xfrm>
          <a:off x="26136599" y="1533526"/>
          <a:ext cx="3190875" cy="1009650"/>
        </a:xfrm>
        <a:prstGeom prst="rect">
          <a:avLst/>
        </a:prstGeom>
        <a:solidFill>
          <a:srgbClr val="0070C0"/>
        </a:solidFill>
        <a:ln w="25400" cmpd="sng">
          <a:solidFill>
            <a:schemeClr val="tx1">
              <a:lumMod val="65000"/>
              <a:lumOff val="3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 u="sng">
              <a:solidFill>
                <a:schemeClr val="bg1"/>
              </a:solidFill>
            </a:rPr>
            <a:t>Instruction Box 2</a:t>
          </a:r>
        </a:p>
        <a:p>
          <a:r>
            <a:rPr lang="en-US" sz="1100" b="1">
              <a:solidFill>
                <a:schemeClr val="bg1"/>
              </a:solidFill>
            </a:rPr>
            <a:t>To update all pivot tables under Summary 1,</a:t>
          </a:r>
        </a:p>
        <a:p>
          <a:r>
            <a:rPr lang="en-US" sz="1100" b="1">
              <a:solidFill>
                <a:schemeClr val="bg1"/>
              </a:solidFill>
            </a:rPr>
            <a:t>1. Click on any area of the</a:t>
          </a:r>
          <a:r>
            <a:rPr lang="en-US" sz="1100" b="1" baseline="0">
              <a:solidFill>
                <a:schemeClr val="bg1"/>
              </a:solidFill>
            </a:rPr>
            <a:t> pivot table (e.g., cell U3)</a:t>
          </a:r>
        </a:p>
        <a:p>
          <a:r>
            <a:rPr lang="en-US" sz="1100" b="1" baseline="0">
              <a:solidFill>
                <a:schemeClr val="bg1"/>
              </a:solidFill>
            </a:rPr>
            <a:t>2. Under PIVOTTABLE TOOLS, click ANALYZE</a:t>
          </a:r>
        </a:p>
        <a:p>
          <a:r>
            <a:rPr lang="en-US" sz="1100" b="1" baseline="0">
              <a:solidFill>
                <a:schemeClr val="bg1"/>
              </a:solidFill>
            </a:rPr>
            <a:t>3. In the DATA group, click REFRESH</a:t>
          </a:r>
          <a:endParaRPr lang="en-US" sz="1100" b="1">
            <a:solidFill>
              <a:schemeClr val="bg1"/>
            </a:solidFill>
          </a:endParaRPr>
        </a:p>
      </xdr:txBody>
    </xdr:sp>
    <xdr:clientData/>
  </xdr:twoCellAnchor>
  <xdr:twoCellAnchor>
    <xdr:from>
      <xdr:col>20</xdr:col>
      <xdr:colOff>2001678</xdr:colOff>
      <xdr:row>29</xdr:row>
      <xdr:rowOff>19051</xdr:rowOff>
    </xdr:from>
    <xdr:to>
      <xdr:col>23</xdr:col>
      <xdr:colOff>1857373</xdr:colOff>
      <xdr:row>49</xdr:row>
      <xdr:rowOff>152398</xdr:rowOff>
    </xdr:to>
    <xdr:grpSp>
      <xdr:nvGrpSpPr>
        <xdr:cNvPr id="6" name="Group 5">
          <a:extLst>
            <a:ext uri="{FF2B5EF4-FFF2-40B4-BE49-F238E27FC236}">
              <a16:creationId xmlns:a16="http://schemas.microsoft.com/office/drawing/2014/main" id="{00000000-0008-0000-0A00-000006000000}"/>
            </a:ext>
          </a:extLst>
        </xdr:cNvPr>
        <xdr:cNvGrpSpPr/>
      </xdr:nvGrpSpPr>
      <xdr:grpSpPr>
        <a:xfrm>
          <a:off x="28616116" y="5884864"/>
          <a:ext cx="4165757" cy="3943347"/>
          <a:chOff x="1895476" y="4901800"/>
          <a:chExt cx="3293424" cy="3418175"/>
        </a:xfrm>
      </xdr:grpSpPr>
      <xdr:sp macro="" textlink="">
        <xdr:nvSpPr>
          <xdr:cNvPr id="7" name="TextBox 6">
            <a:extLst>
              <a:ext uri="{FF2B5EF4-FFF2-40B4-BE49-F238E27FC236}">
                <a16:creationId xmlns:a16="http://schemas.microsoft.com/office/drawing/2014/main" id="{00000000-0008-0000-0A00-000007000000}"/>
              </a:ext>
            </a:extLst>
          </xdr:cNvPr>
          <xdr:cNvSpPr txBox="1"/>
        </xdr:nvSpPr>
        <xdr:spPr>
          <a:xfrm>
            <a:off x="1895476" y="4901800"/>
            <a:ext cx="3293424" cy="594465"/>
          </a:xfrm>
          <a:prstGeom prst="rect">
            <a:avLst/>
          </a:prstGeom>
          <a:solidFill>
            <a:srgbClr val="0070C0"/>
          </a:solidFill>
          <a:ln w="28575" cmpd="sng">
            <a:solidFill>
              <a:schemeClr val="tx1">
                <a:lumMod val="65000"/>
                <a:lumOff val="35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1100" b="1" u="sng">
                <a:solidFill>
                  <a:schemeClr val="bg1"/>
                </a:solidFill>
              </a:rPr>
              <a:t>Instruction Box 3</a:t>
            </a:r>
          </a:p>
          <a:p>
            <a:r>
              <a:rPr lang="en-US" sz="1100" b="1">
                <a:solidFill>
                  <a:schemeClr val="bg1"/>
                </a:solidFill>
              </a:rPr>
              <a:t>To obtain</a:t>
            </a:r>
            <a:r>
              <a:rPr lang="en-US" sz="1100" b="1" baseline="0">
                <a:solidFill>
                  <a:schemeClr val="bg1"/>
                </a:solidFill>
              </a:rPr>
              <a:t> facility-specific data from Summary 2 and Summary 3,</a:t>
            </a:r>
            <a:r>
              <a:rPr lang="en-US" sz="1100" b="1">
                <a:solidFill>
                  <a:schemeClr val="bg1"/>
                </a:solidFill>
              </a:rPr>
              <a:t>                     </a:t>
            </a:r>
            <a:r>
              <a:rPr lang="en-US" sz="1100" b="1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t>1. Enter your</a:t>
            </a:r>
            <a:r>
              <a:rPr lang="en-US" sz="1100" b="1" baseline="0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t> facility Total Resident-Day for the month in </a:t>
            </a:r>
            <a:r>
              <a:rPr lang="en-US" sz="1100" b="1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t>cell V52   </a:t>
            </a:r>
            <a:endParaRPr lang="en-US" sz="1100" b="1">
              <a:solidFill>
                <a:schemeClr val="bg1"/>
              </a:solidFill>
            </a:endParaRPr>
          </a:p>
        </xdr:txBody>
      </xdr:sp>
      <xdr:cxnSp macro="">
        <xdr:nvCxnSpPr>
          <xdr:cNvPr id="8" name="Straight Arrow Connector 7">
            <a:extLst>
              <a:ext uri="{FF2B5EF4-FFF2-40B4-BE49-F238E27FC236}">
                <a16:creationId xmlns:a16="http://schemas.microsoft.com/office/drawing/2014/main" id="{00000000-0008-0000-0A00-000008000000}"/>
              </a:ext>
            </a:extLst>
          </xdr:cNvPr>
          <xdr:cNvCxnSpPr>
            <a:stCxn id="7" idx="2"/>
          </xdr:cNvCxnSpPr>
        </xdr:nvCxnSpPr>
        <xdr:spPr>
          <a:xfrm flipH="1">
            <a:off x="2226123" y="5496265"/>
            <a:ext cx="1316066" cy="2823710"/>
          </a:xfrm>
          <a:prstGeom prst="straightConnector1">
            <a:avLst/>
          </a:prstGeom>
          <a:ln w="28575">
            <a:solidFill>
              <a:schemeClr val="tx1">
                <a:lumMod val="65000"/>
                <a:lumOff val="35000"/>
              </a:schemeClr>
            </a:solidFill>
            <a:tailEnd type="triangle"/>
          </a:ln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26</xdr:col>
      <xdr:colOff>1013101</xdr:colOff>
      <xdr:row>4</xdr:row>
      <xdr:rowOff>57150</xdr:rowOff>
    </xdr:from>
    <xdr:to>
      <xdr:col>31</xdr:col>
      <xdr:colOff>257174</xdr:colOff>
      <xdr:row>19</xdr:row>
      <xdr:rowOff>123825</xdr:rowOff>
    </xdr:to>
    <xdr:grpSp>
      <xdr:nvGrpSpPr>
        <xdr:cNvPr id="9" name="Group 8">
          <a:extLst>
            <a:ext uri="{FF2B5EF4-FFF2-40B4-BE49-F238E27FC236}">
              <a16:creationId xmlns:a16="http://schemas.microsoft.com/office/drawing/2014/main" id="{00000000-0008-0000-0A00-000009000000}"/>
            </a:ext>
          </a:extLst>
        </xdr:cNvPr>
        <xdr:cNvGrpSpPr/>
      </xdr:nvGrpSpPr>
      <xdr:grpSpPr>
        <a:xfrm>
          <a:off x="35811101" y="1176338"/>
          <a:ext cx="4879698" cy="2908300"/>
          <a:chOff x="-778995" y="4936636"/>
          <a:chExt cx="3927723" cy="2216425"/>
        </a:xfrm>
      </xdr:grpSpPr>
      <xdr:sp macro="" textlink="">
        <xdr:nvSpPr>
          <xdr:cNvPr id="10" name="TextBox 9">
            <a:extLst>
              <a:ext uri="{FF2B5EF4-FFF2-40B4-BE49-F238E27FC236}">
                <a16:creationId xmlns:a16="http://schemas.microsoft.com/office/drawing/2014/main" id="{00000000-0008-0000-0A00-00000A000000}"/>
              </a:ext>
            </a:extLst>
          </xdr:cNvPr>
          <xdr:cNvSpPr txBox="1"/>
        </xdr:nvSpPr>
        <xdr:spPr>
          <a:xfrm>
            <a:off x="-778995" y="6042594"/>
            <a:ext cx="3927723" cy="1110467"/>
          </a:xfrm>
          <a:prstGeom prst="rect">
            <a:avLst/>
          </a:prstGeom>
          <a:solidFill>
            <a:srgbClr val="0070C0"/>
          </a:solidFill>
          <a:ln w="25400" cmpd="sng">
            <a:solidFill>
              <a:schemeClr val="tx1">
                <a:lumMod val="65000"/>
                <a:lumOff val="35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1100" b="1" u="sng">
                <a:solidFill>
                  <a:schemeClr val="bg1"/>
                </a:solidFill>
              </a:rPr>
              <a:t>Instruction Box 4 </a:t>
            </a:r>
          </a:p>
          <a:p>
            <a:r>
              <a:rPr lang="en-US" sz="1100" b="1">
                <a:solidFill>
                  <a:schemeClr val="bg1"/>
                </a:solidFill>
              </a:rPr>
              <a:t>The current setup for the 'ABX by Prescribers' table provides</a:t>
            </a:r>
            <a:r>
              <a:rPr lang="en-US" sz="1100" b="1" baseline="0">
                <a:solidFill>
                  <a:schemeClr val="bg1"/>
                </a:solidFill>
              </a:rPr>
              <a:t> sufficient space for up to 15 prescribers in a month.  If ADDITIONAL columns are needed, </a:t>
            </a:r>
          </a:p>
          <a:p>
            <a:r>
              <a:rPr lang="en-US" sz="1100" b="1" baseline="0">
                <a:solidFill>
                  <a:schemeClr val="bg1"/>
                </a:solidFill>
              </a:rPr>
              <a:t>1. Bring cursor to column header (e.g., AF)</a:t>
            </a:r>
          </a:p>
          <a:p>
            <a:r>
              <a:rPr lang="en-US" sz="1100" b="1" baseline="0">
                <a:solidFill>
                  <a:schemeClr val="bg1"/>
                </a:solidFill>
              </a:rPr>
              <a:t>2. Right click on the mouse</a:t>
            </a:r>
          </a:p>
          <a:p>
            <a:r>
              <a:rPr lang="en-US" sz="1100" b="1" baseline="0">
                <a:solidFill>
                  <a:schemeClr val="bg1"/>
                </a:solidFill>
              </a:rPr>
              <a:t>3. Select insert</a:t>
            </a:r>
          </a:p>
          <a:p>
            <a:r>
              <a:rPr lang="en-US" sz="1100" b="1" baseline="0">
                <a:solidFill>
                  <a:schemeClr val="bg1"/>
                </a:solidFill>
              </a:rPr>
              <a:t>4. Repeat steps 1-3 until the desired number of columns has been added</a:t>
            </a:r>
          </a:p>
          <a:p>
            <a:r>
              <a:rPr lang="en-US" sz="1100" b="1" baseline="0">
                <a:solidFill>
                  <a:schemeClr val="bg1"/>
                </a:solidFill>
              </a:rPr>
              <a:t>5. Follow steps in Instruction Box 2 to update pivot tables </a:t>
            </a:r>
            <a:endParaRPr lang="en-US" sz="1100" b="1">
              <a:solidFill>
                <a:schemeClr val="bg1"/>
              </a:solidFill>
            </a:endParaRPr>
          </a:p>
        </xdr:txBody>
      </xdr:sp>
      <xdr:cxnSp macro="">
        <xdr:nvCxnSpPr>
          <xdr:cNvPr id="11" name="Straight Arrow Connector 10">
            <a:extLst>
              <a:ext uri="{FF2B5EF4-FFF2-40B4-BE49-F238E27FC236}">
                <a16:creationId xmlns:a16="http://schemas.microsoft.com/office/drawing/2014/main" id="{00000000-0008-0000-0A00-00000B000000}"/>
              </a:ext>
            </a:extLst>
          </xdr:cNvPr>
          <xdr:cNvCxnSpPr>
            <a:stCxn id="10" idx="0"/>
          </xdr:cNvCxnSpPr>
        </xdr:nvCxnSpPr>
        <xdr:spPr>
          <a:xfrm flipH="1" flipV="1">
            <a:off x="838961" y="4936636"/>
            <a:ext cx="345906" cy="1105958"/>
          </a:xfrm>
          <a:prstGeom prst="straightConnector1">
            <a:avLst/>
          </a:prstGeom>
          <a:ln w="28575">
            <a:solidFill>
              <a:schemeClr val="tx1">
                <a:lumMod val="65000"/>
                <a:lumOff val="35000"/>
              </a:schemeClr>
            </a:solidFill>
            <a:tailEnd type="triangle"/>
          </a:ln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21</xdr:col>
      <xdr:colOff>1062751</xdr:colOff>
      <xdr:row>32</xdr:row>
      <xdr:rowOff>133350</xdr:rowOff>
    </xdr:from>
    <xdr:to>
      <xdr:col>23</xdr:col>
      <xdr:colOff>1752600</xdr:colOff>
      <xdr:row>50</xdr:row>
      <xdr:rowOff>9525</xdr:rowOff>
    </xdr:to>
    <xdr:cxnSp macro="">
      <xdr:nvCxnSpPr>
        <xdr:cNvPr id="12" name="Straight Arrow Connector 11">
          <a:extLst>
            <a:ext uri="{FF2B5EF4-FFF2-40B4-BE49-F238E27FC236}">
              <a16:creationId xmlns:a16="http://schemas.microsoft.com/office/drawing/2014/main" id="{00000000-0008-0000-0A00-00000C000000}"/>
            </a:ext>
          </a:extLst>
        </xdr:cNvPr>
        <xdr:cNvCxnSpPr>
          <a:stCxn id="7" idx="2"/>
        </xdr:cNvCxnSpPr>
      </xdr:nvCxnSpPr>
      <xdr:spPr>
        <a:xfrm>
          <a:off x="27647026" y="6610350"/>
          <a:ext cx="1880474" cy="3305175"/>
        </a:xfrm>
        <a:prstGeom prst="straightConnector1">
          <a:avLst/>
        </a:prstGeom>
        <a:ln w="28575">
          <a:solidFill>
            <a:schemeClr val="tx1">
              <a:lumMod val="65000"/>
              <a:lumOff val="35000"/>
            </a:schemeClr>
          </a:solidFill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352425</xdr:colOff>
      <xdr:row>12</xdr:row>
      <xdr:rowOff>171450</xdr:rowOff>
    </xdr:from>
    <xdr:to>
      <xdr:col>9</xdr:col>
      <xdr:colOff>1905000</xdr:colOff>
      <xdr:row>19</xdr:row>
      <xdr:rowOff>180975</xdr:rowOff>
    </xdr:to>
    <xdr:grpSp>
      <xdr:nvGrpSpPr>
        <xdr:cNvPr id="13" name="Group 12">
          <a:extLst>
            <a:ext uri="{FF2B5EF4-FFF2-40B4-BE49-F238E27FC236}">
              <a16:creationId xmlns:a16="http://schemas.microsoft.com/office/drawing/2014/main" id="{00000000-0008-0000-0A00-00000D000000}"/>
            </a:ext>
          </a:extLst>
        </xdr:cNvPr>
        <xdr:cNvGrpSpPr/>
      </xdr:nvGrpSpPr>
      <xdr:grpSpPr>
        <a:xfrm>
          <a:off x="8877300" y="2798763"/>
          <a:ext cx="3267075" cy="1343025"/>
          <a:chOff x="8724900" y="4210050"/>
          <a:chExt cx="3190875" cy="1343025"/>
        </a:xfrm>
      </xdr:grpSpPr>
      <xdr:sp macro="" textlink="">
        <xdr:nvSpPr>
          <xdr:cNvPr id="14" name="Right Arrow 13">
            <a:extLst>
              <a:ext uri="{FF2B5EF4-FFF2-40B4-BE49-F238E27FC236}">
                <a16:creationId xmlns:a16="http://schemas.microsoft.com/office/drawing/2014/main" id="{00000000-0008-0000-0A00-00000E000000}"/>
              </a:ext>
            </a:extLst>
          </xdr:cNvPr>
          <xdr:cNvSpPr/>
        </xdr:nvSpPr>
        <xdr:spPr>
          <a:xfrm>
            <a:off x="8724900" y="4210050"/>
            <a:ext cx="3190875" cy="1343025"/>
          </a:xfrm>
          <a:prstGeom prst="rightArrow">
            <a:avLst/>
          </a:prstGeom>
          <a:solidFill>
            <a:srgbClr val="0070C0"/>
          </a:solidFill>
          <a:ln w="19050">
            <a:solidFill>
              <a:schemeClr val="tx1">
                <a:lumMod val="65000"/>
                <a:lumOff val="3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15" name="TextBox 14">
            <a:extLst>
              <a:ext uri="{FF2B5EF4-FFF2-40B4-BE49-F238E27FC236}">
                <a16:creationId xmlns:a16="http://schemas.microsoft.com/office/drawing/2014/main" id="{00000000-0008-0000-0A00-00000F000000}"/>
              </a:ext>
            </a:extLst>
          </xdr:cNvPr>
          <xdr:cNvSpPr txBox="1"/>
        </xdr:nvSpPr>
        <xdr:spPr>
          <a:xfrm>
            <a:off x="8791575" y="4733926"/>
            <a:ext cx="2790825" cy="2667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1100" b="1">
                <a:solidFill>
                  <a:schemeClr val="bg1"/>
                </a:solidFill>
              </a:rPr>
              <a:t>Scroll to the right for additional information</a:t>
            </a:r>
          </a:p>
        </xdr:txBody>
      </xdr:sp>
    </xdr:grpSp>
    <xdr:clientData/>
  </xdr:twoCellAnchor>
  <xdr:twoCellAnchor>
    <xdr:from>
      <xdr:col>32</xdr:col>
      <xdr:colOff>400050</xdr:colOff>
      <xdr:row>4</xdr:row>
      <xdr:rowOff>28575</xdr:rowOff>
    </xdr:from>
    <xdr:to>
      <xdr:col>35</xdr:col>
      <xdr:colOff>847725</xdr:colOff>
      <xdr:row>11</xdr:row>
      <xdr:rowOff>38100</xdr:rowOff>
    </xdr:to>
    <xdr:grpSp>
      <xdr:nvGrpSpPr>
        <xdr:cNvPr id="16" name="Group 15">
          <a:extLst>
            <a:ext uri="{FF2B5EF4-FFF2-40B4-BE49-F238E27FC236}">
              <a16:creationId xmlns:a16="http://schemas.microsoft.com/office/drawing/2014/main" id="{00000000-0008-0000-0A00-000010000000}"/>
            </a:ext>
          </a:extLst>
        </xdr:cNvPr>
        <xdr:cNvGrpSpPr/>
      </xdr:nvGrpSpPr>
      <xdr:grpSpPr>
        <a:xfrm>
          <a:off x="41794113" y="1147763"/>
          <a:ext cx="3328987" cy="1327150"/>
          <a:chOff x="8724900" y="4210050"/>
          <a:chExt cx="3190875" cy="1343025"/>
        </a:xfrm>
      </xdr:grpSpPr>
      <xdr:sp macro="" textlink="">
        <xdr:nvSpPr>
          <xdr:cNvPr id="17" name="Right Arrow 16">
            <a:extLst>
              <a:ext uri="{FF2B5EF4-FFF2-40B4-BE49-F238E27FC236}">
                <a16:creationId xmlns:a16="http://schemas.microsoft.com/office/drawing/2014/main" id="{00000000-0008-0000-0A00-000011000000}"/>
              </a:ext>
            </a:extLst>
          </xdr:cNvPr>
          <xdr:cNvSpPr/>
        </xdr:nvSpPr>
        <xdr:spPr>
          <a:xfrm>
            <a:off x="8724900" y="4210050"/>
            <a:ext cx="3190875" cy="1343025"/>
          </a:xfrm>
          <a:prstGeom prst="rightArrow">
            <a:avLst/>
          </a:prstGeom>
          <a:solidFill>
            <a:srgbClr val="0070C0"/>
          </a:solidFill>
          <a:ln w="19050">
            <a:solidFill>
              <a:schemeClr val="tx1">
                <a:lumMod val="65000"/>
                <a:lumOff val="3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18" name="TextBox 17">
            <a:extLst>
              <a:ext uri="{FF2B5EF4-FFF2-40B4-BE49-F238E27FC236}">
                <a16:creationId xmlns:a16="http://schemas.microsoft.com/office/drawing/2014/main" id="{00000000-0008-0000-0A00-000012000000}"/>
              </a:ext>
            </a:extLst>
          </xdr:cNvPr>
          <xdr:cNvSpPr txBox="1"/>
        </xdr:nvSpPr>
        <xdr:spPr>
          <a:xfrm>
            <a:off x="8791575" y="4733926"/>
            <a:ext cx="2790825" cy="2667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1100" b="1">
                <a:solidFill>
                  <a:schemeClr val="bg1"/>
                </a:solidFill>
              </a:rPr>
              <a:t>Scroll to the right for additional information</a:t>
            </a:r>
          </a:p>
        </xdr:txBody>
      </xdr:sp>
    </xdr:grp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1028700</xdr:colOff>
      <xdr:row>2</xdr:row>
      <xdr:rowOff>161932</xdr:rowOff>
    </xdr:from>
    <xdr:to>
      <xdr:col>3</xdr:col>
      <xdr:colOff>1060450</xdr:colOff>
      <xdr:row>16</xdr:row>
      <xdr:rowOff>152400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GrpSpPr/>
      </xdr:nvGrpSpPr>
      <xdr:grpSpPr>
        <a:xfrm>
          <a:off x="1028700" y="908057"/>
          <a:ext cx="4437063" cy="2633656"/>
          <a:chOff x="429168" y="5426846"/>
          <a:chExt cx="4470402" cy="427857"/>
        </a:xfrm>
      </xdr:grpSpPr>
      <xdr:sp macro="" textlink="">
        <xdr:nvSpPr>
          <xdr:cNvPr id="3" name="TextBox 2">
            <a:extLst>
              <a:ext uri="{FF2B5EF4-FFF2-40B4-BE49-F238E27FC236}">
                <a16:creationId xmlns:a16="http://schemas.microsoft.com/office/drawing/2014/main" id="{00000000-0008-0000-0B00-000003000000}"/>
              </a:ext>
            </a:extLst>
          </xdr:cNvPr>
          <xdr:cNvSpPr txBox="1"/>
        </xdr:nvSpPr>
        <xdr:spPr>
          <a:xfrm>
            <a:off x="1895476" y="5553075"/>
            <a:ext cx="3004094" cy="301628"/>
          </a:xfrm>
          <a:prstGeom prst="rect">
            <a:avLst/>
          </a:prstGeom>
          <a:solidFill>
            <a:srgbClr val="0070C0"/>
          </a:solidFill>
          <a:ln w="25400" cmpd="sng">
            <a:solidFill>
              <a:schemeClr val="tx1">
                <a:lumMod val="65000"/>
                <a:lumOff val="35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1100" b="1" u="sng">
                <a:solidFill>
                  <a:schemeClr val="bg1"/>
                </a:solidFill>
              </a:rPr>
              <a:t>Instruction</a:t>
            </a:r>
            <a:r>
              <a:rPr lang="en-US" sz="1100" b="1" u="sng" baseline="0">
                <a:solidFill>
                  <a:schemeClr val="bg1"/>
                </a:solidFill>
              </a:rPr>
              <a:t> Box 1</a:t>
            </a:r>
          </a:p>
          <a:p>
            <a:r>
              <a:rPr lang="en-US" sz="1100" b="1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t>To enter your facility data, 	         </a:t>
            </a:r>
            <a:endParaRPr lang="en-US">
              <a:solidFill>
                <a:schemeClr val="bg1"/>
              </a:solidFill>
              <a:effectLst/>
            </a:endParaRPr>
          </a:p>
          <a:p>
            <a:r>
              <a:rPr lang="en-US" sz="1100" b="1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t>1. Highlight</a:t>
            </a:r>
            <a:r>
              <a:rPr lang="en-US" sz="1100" b="1" baseline="0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t> cell range A3 to R18</a:t>
            </a:r>
            <a:endParaRPr lang="en-US">
              <a:solidFill>
                <a:schemeClr val="bg1"/>
              </a:solidFill>
              <a:effectLst/>
            </a:endParaRPr>
          </a:p>
          <a:p>
            <a:r>
              <a:rPr lang="en-US" sz="1100" b="1" baseline="0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t>2. Press 'Delete' on your keyboard</a:t>
            </a:r>
            <a:endParaRPr lang="en-US">
              <a:solidFill>
                <a:schemeClr val="bg1"/>
              </a:solidFill>
              <a:effectLst/>
            </a:endParaRPr>
          </a:p>
          <a:p>
            <a:r>
              <a:rPr lang="en-US" sz="1100" b="1" baseline="0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t>3. Enter your facility data, starting with cell A3</a:t>
            </a:r>
            <a:endParaRPr lang="en-US">
              <a:solidFill>
                <a:schemeClr val="bg1"/>
              </a:solidFill>
              <a:effectLst/>
            </a:endParaRPr>
          </a:p>
          <a:p>
            <a:r>
              <a:rPr lang="en-US" sz="1100" b="1" baseline="0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t>4. Continue typing in cell B3, C3, etc.</a:t>
            </a:r>
            <a:endParaRPr lang="en-US">
              <a:solidFill>
                <a:schemeClr val="bg1"/>
              </a:solidFill>
              <a:effectLst/>
            </a:endParaRPr>
          </a:p>
          <a:p>
            <a:r>
              <a:rPr lang="en-US" sz="1100" b="1" baseline="0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t>5. DO NOT SKIP ANY ROW</a:t>
            </a:r>
            <a:endParaRPr lang="en-US">
              <a:solidFill>
                <a:schemeClr val="bg1"/>
              </a:solidFill>
              <a:effectLst/>
            </a:endParaRPr>
          </a:p>
          <a:p>
            <a:endParaRPr lang="en-US" sz="1100" b="1">
              <a:solidFill>
                <a:schemeClr val="bg1"/>
              </a:solidFill>
            </a:endParaRPr>
          </a:p>
        </xdr:txBody>
      </xdr:sp>
      <xdr:cxnSp macro="">
        <xdr:nvCxnSpPr>
          <xdr:cNvPr id="4" name="Straight Arrow Connector 3">
            <a:extLst>
              <a:ext uri="{FF2B5EF4-FFF2-40B4-BE49-F238E27FC236}">
                <a16:creationId xmlns:a16="http://schemas.microsoft.com/office/drawing/2014/main" id="{00000000-0008-0000-0B00-000004000000}"/>
              </a:ext>
            </a:extLst>
          </xdr:cNvPr>
          <xdr:cNvCxnSpPr>
            <a:stCxn id="3" idx="1"/>
          </xdr:cNvCxnSpPr>
        </xdr:nvCxnSpPr>
        <xdr:spPr>
          <a:xfrm flipH="1" flipV="1">
            <a:off x="429168" y="5426846"/>
            <a:ext cx="1466308" cy="277043"/>
          </a:xfrm>
          <a:prstGeom prst="straightConnector1">
            <a:avLst/>
          </a:prstGeom>
          <a:ln w="28575">
            <a:solidFill>
              <a:schemeClr val="tx1">
                <a:lumMod val="65000"/>
                <a:lumOff val="35000"/>
              </a:schemeClr>
            </a:solidFill>
            <a:tailEnd type="triangle"/>
          </a:ln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20</xdr:col>
      <xdr:colOff>2476499</xdr:colOff>
      <xdr:row>6</xdr:row>
      <xdr:rowOff>9526</xdr:rowOff>
    </xdr:from>
    <xdr:to>
      <xdr:col>23</xdr:col>
      <xdr:colOff>1552574</xdr:colOff>
      <xdr:row>11</xdr:row>
      <xdr:rowOff>66676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B00-000005000000}"/>
            </a:ext>
          </a:extLst>
        </xdr:cNvPr>
        <xdr:cNvSpPr txBox="1"/>
      </xdr:nvSpPr>
      <xdr:spPr>
        <a:xfrm>
          <a:off x="26136599" y="1533526"/>
          <a:ext cx="3190875" cy="1009650"/>
        </a:xfrm>
        <a:prstGeom prst="rect">
          <a:avLst/>
        </a:prstGeom>
        <a:solidFill>
          <a:srgbClr val="0070C0"/>
        </a:solidFill>
        <a:ln w="25400" cmpd="sng">
          <a:solidFill>
            <a:schemeClr val="tx1">
              <a:lumMod val="65000"/>
              <a:lumOff val="3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 u="sng">
              <a:solidFill>
                <a:schemeClr val="bg1"/>
              </a:solidFill>
            </a:rPr>
            <a:t>Instruction Box 2</a:t>
          </a:r>
        </a:p>
        <a:p>
          <a:r>
            <a:rPr lang="en-US" sz="1100" b="1">
              <a:solidFill>
                <a:schemeClr val="bg1"/>
              </a:solidFill>
            </a:rPr>
            <a:t>To update all pivot tables under Summary 1,</a:t>
          </a:r>
        </a:p>
        <a:p>
          <a:r>
            <a:rPr lang="en-US" sz="1100" b="1">
              <a:solidFill>
                <a:schemeClr val="bg1"/>
              </a:solidFill>
            </a:rPr>
            <a:t>1. Click on any area of the</a:t>
          </a:r>
          <a:r>
            <a:rPr lang="en-US" sz="1100" b="1" baseline="0">
              <a:solidFill>
                <a:schemeClr val="bg1"/>
              </a:solidFill>
            </a:rPr>
            <a:t> pivot table (e.g., cell U3)</a:t>
          </a:r>
        </a:p>
        <a:p>
          <a:r>
            <a:rPr lang="en-US" sz="1100" b="1" baseline="0">
              <a:solidFill>
                <a:schemeClr val="bg1"/>
              </a:solidFill>
            </a:rPr>
            <a:t>2. Under PIVOTTABLE TOOLS, click ANALYZE</a:t>
          </a:r>
        </a:p>
        <a:p>
          <a:r>
            <a:rPr lang="en-US" sz="1100" b="1" baseline="0">
              <a:solidFill>
                <a:schemeClr val="bg1"/>
              </a:solidFill>
            </a:rPr>
            <a:t>3. In the DATA group, click REFRESH</a:t>
          </a:r>
          <a:endParaRPr lang="en-US" sz="1100" b="1">
            <a:solidFill>
              <a:schemeClr val="bg1"/>
            </a:solidFill>
          </a:endParaRPr>
        </a:p>
      </xdr:txBody>
    </xdr:sp>
    <xdr:clientData/>
  </xdr:twoCellAnchor>
  <xdr:twoCellAnchor>
    <xdr:from>
      <xdr:col>20</xdr:col>
      <xdr:colOff>2001678</xdr:colOff>
      <xdr:row>29</xdr:row>
      <xdr:rowOff>19051</xdr:rowOff>
    </xdr:from>
    <xdr:to>
      <xdr:col>23</xdr:col>
      <xdr:colOff>1857373</xdr:colOff>
      <xdr:row>49</xdr:row>
      <xdr:rowOff>152398</xdr:rowOff>
    </xdr:to>
    <xdr:grpSp>
      <xdr:nvGrpSpPr>
        <xdr:cNvPr id="6" name="Group 5">
          <a:extLst>
            <a:ext uri="{FF2B5EF4-FFF2-40B4-BE49-F238E27FC236}">
              <a16:creationId xmlns:a16="http://schemas.microsoft.com/office/drawing/2014/main" id="{00000000-0008-0000-0B00-000006000000}"/>
            </a:ext>
          </a:extLst>
        </xdr:cNvPr>
        <xdr:cNvGrpSpPr/>
      </xdr:nvGrpSpPr>
      <xdr:grpSpPr>
        <a:xfrm>
          <a:off x="28616116" y="5884864"/>
          <a:ext cx="4165757" cy="3943347"/>
          <a:chOff x="1895476" y="4901800"/>
          <a:chExt cx="3293424" cy="3418175"/>
        </a:xfrm>
      </xdr:grpSpPr>
      <xdr:sp macro="" textlink="">
        <xdr:nvSpPr>
          <xdr:cNvPr id="7" name="TextBox 6">
            <a:extLst>
              <a:ext uri="{FF2B5EF4-FFF2-40B4-BE49-F238E27FC236}">
                <a16:creationId xmlns:a16="http://schemas.microsoft.com/office/drawing/2014/main" id="{00000000-0008-0000-0B00-000007000000}"/>
              </a:ext>
            </a:extLst>
          </xdr:cNvPr>
          <xdr:cNvSpPr txBox="1"/>
        </xdr:nvSpPr>
        <xdr:spPr>
          <a:xfrm>
            <a:off x="1895476" y="4901800"/>
            <a:ext cx="3293424" cy="577952"/>
          </a:xfrm>
          <a:prstGeom prst="rect">
            <a:avLst/>
          </a:prstGeom>
          <a:solidFill>
            <a:srgbClr val="0070C0"/>
          </a:solidFill>
          <a:ln w="28575" cmpd="sng">
            <a:solidFill>
              <a:schemeClr val="tx1">
                <a:lumMod val="65000"/>
                <a:lumOff val="35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1100" b="1" u="sng">
                <a:solidFill>
                  <a:schemeClr val="bg1"/>
                </a:solidFill>
              </a:rPr>
              <a:t>Instruction Box 3</a:t>
            </a:r>
          </a:p>
          <a:p>
            <a:r>
              <a:rPr lang="en-US" sz="1100" b="1">
                <a:solidFill>
                  <a:schemeClr val="bg1"/>
                </a:solidFill>
              </a:rPr>
              <a:t>To obtain</a:t>
            </a:r>
            <a:r>
              <a:rPr lang="en-US" sz="1100" b="1" baseline="0">
                <a:solidFill>
                  <a:schemeClr val="bg1"/>
                </a:solidFill>
              </a:rPr>
              <a:t> facility-specific data from Summary 2 and Summary 3,</a:t>
            </a:r>
            <a:r>
              <a:rPr lang="en-US" sz="1100" b="1">
                <a:solidFill>
                  <a:schemeClr val="bg1"/>
                </a:solidFill>
              </a:rPr>
              <a:t>                     </a:t>
            </a:r>
            <a:r>
              <a:rPr lang="en-US" sz="1100" b="1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t>1. Enter your</a:t>
            </a:r>
            <a:r>
              <a:rPr lang="en-US" sz="1100" b="1" baseline="0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t> facility Total Resident-Day for the month in </a:t>
            </a:r>
            <a:r>
              <a:rPr lang="en-US" sz="1100" b="1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t>cell V52   </a:t>
            </a:r>
            <a:endParaRPr lang="en-US" sz="1100" b="1">
              <a:solidFill>
                <a:schemeClr val="bg1"/>
              </a:solidFill>
            </a:endParaRPr>
          </a:p>
        </xdr:txBody>
      </xdr:sp>
      <xdr:cxnSp macro="">
        <xdr:nvCxnSpPr>
          <xdr:cNvPr id="8" name="Straight Arrow Connector 7">
            <a:extLst>
              <a:ext uri="{FF2B5EF4-FFF2-40B4-BE49-F238E27FC236}">
                <a16:creationId xmlns:a16="http://schemas.microsoft.com/office/drawing/2014/main" id="{00000000-0008-0000-0B00-000008000000}"/>
              </a:ext>
            </a:extLst>
          </xdr:cNvPr>
          <xdr:cNvCxnSpPr>
            <a:stCxn id="7" idx="2"/>
          </xdr:cNvCxnSpPr>
        </xdr:nvCxnSpPr>
        <xdr:spPr>
          <a:xfrm flipH="1">
            <a:off x="2226123" y="5479752"/>
            <a:ext cx="1316066" cy="2840223"/>
          </a:xfrm>
          <a:prstGeom prst="straightConnector1">
            <a:avLst/>
          </a:prstGeom>
          <a:ln w="28575">
            <a:solidFill>
              <a:schemeClr val="tx1">
                <a:lumMod val="65000"/>
                <a:lumOff val="35000"/>
              </a:schemeClr>
            </a:solidFill>
            <a:tailEnd type="triangle"/>
          </a:ln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26</xdr:col>
      <xdr:colOff>1013101</xdr:colOff>
      <xdr:row>4</xdr:row>
      <xdr:rowOff>57150</xdr:rowOff>
    </xdr:from>
    <xdr:to>
      <xdr:col>31</xdr:col>
      <xdr:colOff>257174</xdr:colOff>
      <xdr:row>19</xdr:row>
      <xdr:rowOff>123825</xdr:rowOff>
    </xdr:to>
    <xdr:grpSp>
      <xdr:nvGrpSpPr>
        <xdr:cNvPr id="9" name="Group 8">
          <a:extLst>
            <a:ext uri="{FF2B5EF4-FFF2-40B4-BE49-F238E27FC236}">
              <a16:creationId xmlns:a16="http://schemas.microsoft.com/office/drawing/2014/main" id="{00000000-0008-0000-0B00-000009000000}"/>
            </a:ext>
          </a:extLst>
        </xdr:cNvPr>
        <xdr:cNvGrpSpPr/>
      </xdr:nvGrpSpPr>
      <xdr:grpSpPr>
        <a:xfrm>
          <a:off x="35811101" y="1176338"/>
          <a:ext cx="4879698" cy="2908300"/>
          <a:chOff x="-778995" y="4936636"/>
          <a:chExt cx="3927723" cy="2216425"/>
        </a:xfrm>
      </xdr:grpSpPr>
      <xdr:sp macro="" textlink="">
        <xdr:nvSpPr>
          <xdr:cNvPr id="10" name="TextBox 9">
            <a:extLst>
              <a:ext uri="{FF2B5EF4-FFF2-40B4-BE49-F238E27FC236}">
                <a16:creationId xmlns:a16="http://schemas.microsoft.com/office/drawing/2014/main" id="{00000000-0008-0000-0B00-00000A000000}"/>
              </a:ext>
            </a:extLst>
          </xdr:cNvPr>
          <xdr:cNvSpPr txBox="1"/>
        </xdr:nvSpPr>
        <xdr:spPr>
          <a:xfrm>
            <a:off x="-778995" y="6042594"/>
            <a:ext cx="3927723" cy="1110467"/>
          </a:xfrm>
          <a:prstGeom prst="rect">
            <a:avLst/>
          </a:prstGeom>
          <a:solidFill>
            <a:srgbClr val="0070C0"/>
          </a:solidFill>
          <a:ln w="25400" cmpd="sng">
            <a:solidFill>
              <a:schemeClr val="tx1">
                <a:lumMod val="65000"/>
                <a:lumOff val="35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1100" b="1" u="sng">
                <a:solidFill>
                  <a:schemeClr val="bg1"/>
                </a:solidFill>
              </a:rPr>
              <a:t>Instruction Box 4 </a:t>
            </a:r>
          </a:p>
          <a:p>
            <a:r>
              <a:rPr lang="en-US" sz="1100" b="1">
                <a:solidFill>
                  <a:schemeClr val="bg1"/>
                </a:solidFill>
              </a:rPr>
              <a:t>The current setup for the 'ABX by Prescribers' table provides</a:t>
            </a:r>
            <a:r>
              <a:rPr lang="en-US" sz="1100" b="1" baseline="0">
                <a:solidFill>
                  <a:schemeClr val="bg1"/>
                </a:solidFill>
              </a:rPr>
              <a:t> sufficient space for up to 15 prescribers in a month.  If ADDITIONAL columns are needed, </a:t>
            </a:r>
          </a:p>
          <a:p>
            <a:r>
              <a:rPr lang="en-US" sz="1100" b="1" baseline="0">
                <a:solidFill>
                  <a:schemeClr val="bg1"/>
                </a:solidFill>
              </a:rPr>
              <a:t>1. Bring cursor to column header (e.g., AF)</a:t>
            </a:r>
          </a:p>
          <a:p>
            <a:r>
              <a:rPr lang="en-US" sz="1100" b="1" baseline="0">
                <a:solidFill>
                  <a:schemeClr val="bg1"/>
                </a:solidFill>
              </a:rPr>
              <a:t>2. Right click on the mouse</a:t>
            </a:r>
          </a:p>
          <a:p>
            <a:r>
              <a:rPr lang="en-US" sz="1100" b="1" baseline="0">
                <a:solidFill>
                  <a:schemeClr val="bg1"/>
                </a:solidFill>
              </a:rPr>
              <a:t>3. Select insert</a:t>
            </a:r>
          </a:p>
          <a:p>
            <a:r>
              <a:rPr lang="en-US" sz="1100" b="1" baseline="0">
                <a:solidFill>
                  <a:schemeClr val="bg1"/>
                </a:solidFill>
              </a:rPr>
              <a:t>4. Repeat steps 1-3 until the desired number of columns has been added</a:t>
            </a:r>
          </a:p>
          <a:p>
            <a:r>
              <a:rPr lang="en-US" sz="1100" b="1" baseline="0">
                <a:solidFill>
                  <a:schemeClr val="bg1"/>
                </a:solidFill>
              </a:rPr>
              <a:t>5. Follow steps in Instruction Box 2 to update pivot tables </a:t>
            </a:r>
            <a:endParaRPr lang="en-US" sz="1100" b="1">
              <a:solidFill>
                <a:schemeClr val="bg1"/>
              </a:solidFill>
            </a:endParaRPr>
          </a:p>
        </xdr:txBody>
      </xdr:sp>
      <xdr:cxnSp macro="">
        <xdr:nvCxnSpPr>
          <xdr:cNvPr id="11" name="Straight Arrow Connector 10">
            <a:extLst>
              <a:ext uri="{FF2B5EF4-FFF2-40B4-BE49-F238E27FC236}">
                <a16:creationId xmlns:a16="http://schemas.microsoft.com/office/drawing/2014/main" id="{00000000-0008-0000-0B00-00000B000000}"/>
              </a:ext>
            </a:extLst>
          </xdr:cNvPr>
          <xdr:cNvCxnSpPr>
            <a:stCxn id="10" idx="0"/>
          </xdr:cNvCxnSpPr>
        </xdr:nvCxnSpPr>
        <xdr:spPr>
          <a:xfrm flipH="1" flipV="1">
            <a:off x="838961" y="4936636"/>
            <a:ext cx="345906" cy="1105958"/>
          </a:xfrm>
          <a:prstGeom prst="straightConnector1">
            <a:avLst/>
          </a:prstGeom>
          <a:ln w="28575">
            <a:solidFill>
              <a:schemeClr val="tx1">
                <a:lumMod val="65000"/>
                <a:lumOff val="35000"/>
              </a:schemeClr>
            </a:solidFill>
            <a:tailEnd type="triangle"/>
          </a:ln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21</xdr:col>
      <xdr:colOff>1062751</xdr:colOff>
      <xdr:row>32</xdr:row>
      <xdr:rowOff>114300</xdr:rowOff>
    </xdr:from>
    <xdr:to>
      <xdr:col>23</xdr:col>
      <xdr:colOff>1752600</xdr:colOff>
      <xdr:row>50</xdr:row>
      <xdr:rowOff>9525</xdr:rowOff>
    </xdr:to>
    <xdr:cxnSp macro="">
      <xdr:nvCxnSpPr>
        <xdr:cNvPr id="12" name="Straight Arrow Connector 11">
          <a:extLst>
            <a:ext uri="{FF2B5EF4-FFF2-40B4-BE49-F238E27FC236}">
              <a16:creationId xmlns:a16="http://schemas.microsoft.com/office/drawing/2014/main" id="{00000000-0008-0000-0B00-00000C000000}"/>
            </a:ext>
          </a:extLst>
        </xdr:cNvPr>
        <xdr:cNvCxnSpPr>
          <a:stCxn id="7" idx="2"/>
        </xdr:cNvCxnSpPr>
      </xdr:nvCxnSpPr>
      <xdr:spPr>
        <a:xfrm>
          <a:off x="27647026" y="6591300"/>
          <a:ext cx="1880474" cy="3324225"/>
        </a:xfrm>
        <a:prstGeom prst="straightConnector1">
          <a:avLst/>
        </a:prstGeom>
        <a:ln w="28575">
          <a:solidFill>
            <a:schemeClr val="tx1">
              <a:lumMod val="65000"/>
              <a:lumOff val="35000"/>
            </a:schemeClr>
          </a:solidFill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352425</xdr:colOff>
      <xdr:row>13</xdr:row>
      <xdr:rowOff>171450</xdr:rowOff>
    </xdr:from>
    <xdr:to>
      <xdr:col>9</xdr:col>
      <xdr:colOff>1905000</xdr:colOff>
      <xdr:row>20</xdr:row>
      <xdr:rowOff>180975</xdr:rowOff>
    </xdr:to>
    <xdr:grpSp>
      <xdr:nvGrpSpPr>
        <xdr:cNvPr id="13" name="Group 12">
          <a:extLst>
            <a:ext uri="{FF2B5EF4-FFF2-40B4-BE49-F238E27FC236}">
              <a16:creationId xmlns:a16="http://schemas.microsoft.com/office/drawing/2014/main" id="{00000000-0008-0000-0B00-00000D000000}"/>
            </a:ext>
          </a:extLst>
        </xdr:cNvPr>
        <xdr:cNvGrpSpPr/>
      </xdr:nvGrpSpPr>
      <xdr:grpSpPr>
        <a:xfrm>
          <a:off x="8877300" y="2989263"/>
          <a:ext cx="3267075" cy="1343025"/>
          <a:chOff x="8724900" y="4210050"/>
          <a:chExt cx="3190875" cy="1343025"/>
        </a:xfrm>
      </xdr:grpSpPr>
      <xdr:sp macro="" textlink="">
        <xdr:nvSpPr>
          <xdr:cNvPr id="14" name="Right Arrow 13">
            <a:extLst>
              <a:ext uri="{FF2B5EF4-FFF2-40B4-BE49-F238E27FC236}">
                <a16:creationId xmlns:a16="http://schemas.microsoft.com/office/drawing/2014/main" id="{00000000-0008-0000-0B00-00000E000000}"/>
              </a:ext>
            </a:extLst>
          </xdr:cNvPr>
          <xdr:cNvSpPr/>
        </xdr:nvSpPr>
        <xdr:spPr>
          <a:xfrm>
            <a:off x="8724900" y="4210050"/>
            <a:ext cx="3190875" cy="1343025"/>
          </a:xfrm>
          <a:prstGeom prst="rightArrow">
            <a:avLst/>
          </a:prstGeom>
          <a:solidFill>
            <a:srgbClr val="0070C0"/>
          </a:solidFill>
          <a:ln w="19050">
            <a:solidFill>
              <a:schemeClr val="tx1">
                <a:lumMod val="65000"/>
                <a:lumOff val="3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15" name="TextBox 14">
            <a:extLst>
              <a:ext uri="{FF2B5EF4-FFF2-40B4-BE49-F238E27FC236}">
                <a16:creationId xmlns:a16="http://schemas.microsoft.com/office/drawing/2014/main" id="{00000000-0008-0000-0B00-00000F000000}"/>
              </a:ext>
            </a:extLst>
          </xdr:cNvPr>
          <xdr:cNvSpPr txBox="1"/>
        </xdr:nvSpPr>
        <xdr:spPr>
          <a:xfrm>
            <a:off x="8791575" y="4733926"/>
            <a:ext cx="2790825" cy="2667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1100" b="1">
                <a:solidFill>
                  <a:schemeClr val="bg1"/>
                </a:solidFill>
              </a:rPr>
              <a:t>Scroll to the right for additional information</a:t>
            </a:r>
          </a:p>
        </xdr:txBody>
      </xdr:sp>
    </xdr:grpSp>
    <xdr:clientData/>
  </xdr:twoCellAnchor>
  <xdr:twoCellAnchor>
    <xdr:from>
      <xdr:col>32</xdr:col>
      <xdr:colOff>400050</xdr:colOff>
      <xdr:row>4</xdr:row>
      <xdr:rowOff>28575</xdr:rowOff>
    </xdr:from>
    <xdr:to>
      <xdr:col>35</xdr:col>
      <xdr:colOff>847725</xdr:colOff>
      <xdr:row>11</xdr:row>
      <xdr:rowOff>38100</xdr:rowOff>
    </xdr:to>
    <xdr:grpSp>
      <xdr:nvGrpSpPr>
        <xdr:cNvPr id="16" name="Group 15">
          <a:extLst>
            <a:ext uri="{FF2B5EF4-FFF2-40B4-BE49-F238E27FC236}">
              <a16:creationId xmlns:a16="http://schemas.microsoft.com/office/drawing/2014/main" id="{00000000-0008-0000-0B00-000010000000}"/>
            </a:ext>
          </a:extLst>
        </xdr:cNvPr>
        <xdr:cNvGrpSpPr/>
      </xdr:nvGrpSpPr>
      <xdr:grpSpPr>
        <a:xfrm>
          <a:off x="41794113" y="1147763"/>
          <a:ext cx="3328987" cy="1327150"/>
          <a:chOff x="8724900" y="4210050"/>
          <a:chExt cx="3190875" cy="1343025"/>
        </a:xfrm>
      </xdr:grpSpPr>
      <xdr:sp macro="" textlink="">
        <xdr:nvSpPr>
          <xdr:cNvPr id="17" name="Right Arrow 16">
            <a:extLst>
              <a:ext uri="{FF2B5EF4-FFF2-40B4-BE49-F238E27FC236}">
                <a16:creationId xmlns:a16="http://schemas.microsoft.com/office/drawing/2014/main" id="{00000000-0008-0000-0B00-000011000000}"/>
              </a:ext>
            </a:extLst>
          </xdr:cNvPr>
          <xdr:cNvSpPr/>
        </xdr:nvSpPr>
        <xdr:spPr>
          <a:xfrm>
            <a:off x="8724900" y="4210050"/>
            <a:ext cx="3190875" cy="1343025"/>
          </a:xfrm>
          <a:prstGeom prst="rightArrow">
            <a:avLst/>
          </a:prstGeom>
          <a:solidFill>
            <a:srgbClr val="0070C0"/>
          </a:solidFill>
          <a:ln w="19050">
            <a:solidFill>
              <a:schemeClr val="tx1">
                <a:lumMod val="65000"/>
                <a:lumOff val="3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18" name="TextBox 17">
            <a:extLst>
              <a:ext uri="{FF2B5EF4-FFF2-40B4-BE49-F238E27FC236}">
                <a16:creationId xmlns:a16="http://schemas.microsoft.com/office/drawing/2014/main" id="{00000000-0008-0000-0B00-000012000000}"/>
              </a:ext>
            </a:extLst>
          </xdr:cNvPr>
          <xdr:cNvSpPr txBox="1"/>
        </xdr:nvSpPr>
        <xdr:spPr>
          <a:xfrm>
            <a:off x="8791575" y="4733926"/>
            <a:ext cx="2790825" cy="2667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1100" b="1">
                <a:solidFill>
                  <a:schemeClr val="bg1"/>
                </a:solidFill>
              </a:rPr>
              <a:t>Scroll to the right for additional information</a:t>
            </a:r>
          </a:p>
        </xdr:txBody>
      </xdr:sp>
    </xdr:grp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1028700</xdr:colOff>
      <xdr:row>2</xdr:row>
      <xdr:rowOff>161929</xdr:rowOff>
    </xdr:from>
    <xdr:to>
      <xdr:col>3</xdr:col>
      <xdr:colOff>1168400</xdr:colOff>
      <xdr:row>16</xdr:row>
      <xdr:rowOff>177798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GrpSpPr/>
      </xdr:nvGrpSpPr>
      <xdr:grpSpPr>
        <a:xfrm>
          <a:off x="1028700" y="908054"/>
          <a:ext cx="4545013" cy="2659057"/>
          <a:chOff x="429168" y="5426846"/>
          <a:chExt cx="4578969" cy="433610"/>
        </a:xfrm>
      </xdr:grpSpPr>
      <xdr:sp macro="" textlink="">
        <xdr:nvSpPr>
          <xdr:cNvPr id="3" name="TextBox 2">
            <a:extLst>
              <a:ext uri="{FF2B5EF4-FFF2-40B4-BE49-F238E27FC236}">
                <a16:creationId xmlns:a16="http://schemas.microsoft.com/office/drawing/2014/main" id="{00000000-0008-0000-0C00-000003000000}"/>
              </a:ext>
            </a:extLst>
          </xdr:cNvPr>
          <xdr:cNvSpPr txBox="1"/>
        </xdr:nvSpPr>
        <xdr:spPr>
          <a:xfrm>
            <a:off x="1895476" y="5553075"/>
            <a:ext cx="3112661" cy="307381"/>
          </a:xfrm>
          <a:prstGeom prst="rect">
            <a:avLst/>
          </a:prstGeom>
          <a:solidFill>
            <a:srgbClr val="0070C0"/>
          </a:solidFill>
          <a:ln w="25400" cmpd="sng">
            <a:solidFill>
              <a:schemeClr val="tx1">
                <a:lumMod val="65000"/>
                <a:lumOff val="35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1100" b="1" u="sng">
                <a:solidFill>
                  <a:schemeClr val="bg1"/>
                </a:solidFill>
              </a:rPr>
              <a:t>Instruction</a:t>
            </a:r>
            <a:r>
              <a:rPr lang="en-US" sz="1100" b="1" u="sng" baseline="0">
                <a:solidFill>
                  <a:schemeClr val="bg1"/>
                </a:solidFill>
              </a:rPr>
              <a:t> Box 1</a:t>
            </a:r>
          </a:p>
          <a:p>
            <a:r>
              <a:rPr lang="en-US" sz="1100" b="1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t>To enter your facility data, 	         </a:t>
            </a:r>
            <a:endParaRPr lang="en-US">
              <a:solidFill>
                <a:schemeClr val="bg1"/>
              </a:solidFill>
              <a:effectLst/>
            </a:endParaRPr>
          </a:p>
          <a:p>
            <a:r>
              <a:rPr lang="en-US" sz="1100" b="1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t>1. Highlight</a:t>
            </a:r>
            <a:r>
              <a:rPr lang="en-US" sz="1100" b="1" baseline="0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t> cell range A3 to R18</a:t>
            </a:r>
            <a:endParaRPr lang="en-US">
              <a:solidFill>
                <a:schemeClr val="bg1"/>
              </a:solidFill>
              <a:effectLst/>
            </a:endParaRPr>
          </a:p>
          <a:p>
            <a:r>
              <a:rPr lang="en-US" sz="1100" b="1" baseline="0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t>2. Press 'Delete' on your keyboard</a:t>
            </a:r>
            <a:endParaRPr lang="en-US">
              <a:solidFill>
                <a:schemeClr val="bg1"/>
              </a:solidFill>
              <a:effectLst/>
            </a:endParaRPr>
          </a:p>
          <a:p>
            <a:r>
              <a:rPr lang="en-US" sz="1100" b="1" baseline="0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t>3. Enter your facility data, starting with cell A3</a:t>
            </a:r>
            <a:endParaRPr lang="en-US">
              <a:solidFill>
                <a:schemeClr val="bg1"/>
              </a:solidFill>
              <a:effectLst/>
            </a:endParaRPr>
          </a:p>
          <a:p>
            <a:r>
              <a:rPr lang="en-US" sz="1100" b="1" baseline="0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t>4. Continue typing in cell B3, C3, etc.</a:t>
            </a:r>
            <a:endParaRPr lang="en-US">
              <a:solidFill>
                <a:schemeClr val="bg1"/>
              </a:solidFill>
              <a:effectLst/>
            </a:endParaRPr>
          </a:p>
          <a:p>
            <a:r>
              <a:rPr lang="en-US" sz="1100" b="1" baseline="0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t>5. DO NOT SKIP ANY ROW</a:t>
            </a:r>
            <a:endParaRPr lang="en-US">
              <a:solidFill>
                <a:schemeClr val="bg1"/>
              </a:solidFill>
              <a:effectLst/>
            </a:endParaRPr>
          </a:p>
        </xdr:txBody>
      </xdr:sp>
      <xdr:cxnSp macro="">
        <xdr:nvCxnSpPr>
          <xdr:cNvPr id="4" name="Straight Arrow Connector 3">
            <a:extLst>
              <a:ext uri="{FF2B5EF4-FFF2-40B4-BE49-F238E27FC236}">
                <a16:creationId xmlns:a16="http://schemas.microsoft.com/office/drawing/2014/main" id="{00000000-0008-0000-0C00-000004000000}"/>
              </a:ext>
            </a:extLst>
          </xdr:cNvPr>
          <xdr:cNvCxnSpPr>
            <a:stCxn id="3" idx="1"/>
          </xdr:cNvCxnSpPr>
        </xdr:nvCxnSpPr>
        <xdr:spPr>
          <a:xfrm flipH="1" flipV="1">
            <a:off x="429168" y="5426846"/>
            <a:ext cx="1466308" cy="279920"/>
          </a:xfrm>
          <a:prstGeom prst="straightConnector1">
            <a:avLst/>
          </a:prstGeom>
          <a:ln w="28575">
            <a:solidFill>
              <a:schemeClr val="tx1">
                <a:lumMod val="65000"/>
                <a:lumOff val="35000"/>
              </a:schemeClr>
            </a:solidFill>
            <a:tailEnd type="triangle"/>
          </a:ln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20</xdr:col>
      <xdr:colOff>2476499</xdr:colOff>
      <xdr:row>6</xdr:row>
      <xdr:rowOff>9526</xdr:rowOff>
    </xdr:from>
    <xdr:to>
      <xdr:col>23</xdr:col>
      <xdr:colOff>1552574</xdr:colOff>
      <xdr:row>11</xdr:row>
      <xdr:rowOff>66676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C00-000005000000}"/>
            </a:ext>
          </a:extLst>
        </xdr:cNvPr>
        <xdr:cNvSpPr txBox="1"/>
      </xdr:nvSpPr>
      <xdr:spPr>
        <a:xfrm>
          <a:off x="26136599" y="1533526"/>
          <a:ext cx="3190875" cy="1009650"/>
        </a:xfrm>
        <a:prstGeom prst="rect">
          <a:avLst/>
        </a:prstGeom>
        <a:solidFill>
          <a:srgbClr val="0070C0"/>
        </a:solidFill>
        <a:ln w="25400" cmpd="sng">
          <a:solidFill>
            <a:schemeClr val="tx1">
              <a:lumMod val="65000"/>
              <a:lumOff val="3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 u="sng">
              <a:solidFill>
                <a:schemeClr val="bg1"/>
              </a:solidFill>
            </a:rPr>
            <a:t>Instruction Box 2</a:t>
          </a:r>
        </a:p>
        <a:p>
          <a:r>
            <a:rPr lang="en-US" sz="1100" b="1">
              <a:solidFill>
                <a:schemeClr val="bg1"/>
              </a:solidFill>
            </a:rPr>
            <a:t>To update all pivot tables under Summary 1,</a:t>
          </a:r>
        </a:p>
        <a:p>
          <a:r>
            <a:rPr lang="en-US" sz="1100" b="1">
              <a:solidFill>
                <a:schemeClr val="bg1"/>
              </a:solidFill>
            </a:rPr>
            <a:t>1. Click on any area of the</a:t>
          </a:r>
          <a:r>
            <a:rPr lang="en-US" sz="1100" b="1" baseline="0">
              <a:solidFill>
                <a:schemeClr val="bg1"/>
              </a:solidFill>
            </a:rPr>
            <a:t> pivot table (e.g., cell U3)</a:t>
          </a:r>
        </a:p>
        <a:p>
          <a:r>
            <a:rPr lang="en-US" sz="1100" b="1" baseline="0">
              <a:solidFill>
                <a:schemeClr val="bg1"/>
              </a:solidFill>
            </a:rPr>
            <a:t>2. Under PIVOTTABLE TOOLS, click ANALYZE</a:t>
          </a:r>
        </a:p>
        <a:p>
          <a:r>
            <a:rPr lang="en-US" sz="1100" b="1" baseline="0">
              <a:solidFill>
                <a:schemeClr val="bg1"/>
              </a:solidFill>
            </a:rPr>
            <a:t>3. In the DATA group, click REFRESH</a:t>
          </a:r>
          <a:endParaRPr lang="en-US" sz="1100" b="1">
            <a:solidFill>
              <a:schemeClr val="bg1"/>
            </a:solidFill>
          </a:endParaRPr>
        </a:p>
      </xdr:txBody>
    </xdr:sp>
    <xdr:clientData/>
  </xdr:twoCellAnchor>
  <xdr:twoCellAnchor>
    <xdr:from>
      <xdr:col>20</xdr:col>
      <xdr:colOff>2001678</xdr:colOff>
      <xdr:row>29</xdr:row>
      <xdr:rowOff>19051</xdr:rowOff>
    </xdr:from>
    <xdr:to>
      <xdr:col>23</xdr:col>
      <xdr:colOff>1857373</xdr:colOff>
      <xdr:row>49</xdr:row>
      <xdr:rowOff>152398</xdr:rowOff>
    </xdr:to>
    <xdr:grpSp>
      <xdr:nvGrpSpPr>
        <xdr:cNvPr id="6" name="Group 5">
          <a:extLst>
            <a:ext uri="{FF2B5EF4-FFF2-40B4-BE49-F238E27FC236}">
              <a16:creationId xmlns:a16="http://schemas.microsoft.com/office/drawing/2014/main" id="{00000000-0008-0000-0C00-000006000000}"/>
            </a:ext>
          </a:extLst>
        </xdr:cNvPr>
        <xdr:cNvGrpSpPr/>
      </xdr:nvGrpSpPr>
      <xdr:grpSpPr>
        <a:xfrm>
          <a:off x="28616116" y="5884864"/>
          <a:ext cx="4165757" cy="3943347"/>
          <a:chOff x="1895476" y="4901800"/>
          <a:chExt cx="3293424" cy="3418175"/>
        </a:xfrm>
      </xdr:grpSpPr>
      <xdr:sp macro="" textlink="">
        <xdr:nvSpPr>
          <xdr:cNvPr id="7" name="TextBox 6">
            <a:extLst>
              <a:ext uri="{FF2B5EF4-FFF2-40B4-BE49-F238E27FC236}">
                <a16:creationId xmlns:a16="http://schemas.microsoft.com/office/drawing/2014/main" id="{00000000-0008-0000-0C00-000007000000}"/>
              </a:ext>
            </a:extLst>
          </xdr:cNvPr>
          <xdr:cNvSpPr txBox="1"/>
        </xdr:nvSpPr>
        <xdr:spPr>
          <a:xfrm>
            <a:off x="1895476" y="4901800"/>
            <a:ext cx="3293424" cy="577952"/>
          </a:xfrm>
          <a:prstGeom prst="rect">
            <a:avLst/>
          </a:prstGeom>
          <a:solidFill>
            <a:srgbClr val="0070C0"/>
          </a:solidFill>
          <a:ln w="28575" cmpd="sng">
            <a:solidFill>
              <a:schemeClr val="tx1">
                <a:lumMod val="65000"/>
                <a:lumOff val="35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1100" b="1" u="sng">
                <a:solidFill>
                  <a:schemeClr val="bg1"/>
                </a:solidFill>
              </a:rPr>
              <a:t>Instruction Box 3</a:t>
            </a:r>
          </a:p>
          <a:p>
            <a:r>
              <a:rPr lang="en-US" sz="1100" b="1">
                <a:solidFill>
                  <a:schemeClr val="bg1"/>
                </a:solidFill>
              </a:rPr>
              <a:t>To obtain</a:t>
            </a:r>
            <a:r>
              <a:rPr lang="en-US" sz="1100" b="1" baseline="0">
                <a:solidFill>
                  <a:schemeClr val="bg1"/>
                </a:solidFill>
              </a:rPr>
              <a:t> facility-specific data from Summary 2 and Summary 3,</a:t>
            </a:r>
            <a:r>
              <a:rPr lang="en-US" sz="1100" b="1">
                <a:solidFill>
                  <a:schemeClr val="bg1"/>
                </a:solidFill>
              </a:rPr>
              <a:t>                     </a:t>
            </a:r>
            <a:r>
              <a:rPr lang="en-US" sz="1100" b="1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t>1. Enter your</a:t>
            </a:r>
            <a:r>
              <a:rPr lang="en-US" sz="1100" b="1" baseline="0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t> facility Total Resident-Day for the month in </a:t>
            </a:r>
            <a:r>
              <a:rPr lang="en-US" sz="1100" b="1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t>cell V52   </a:t>
            </a:r>
            <a:endParaRPr lang="en-US" sz="1100" b="1">
              <a:solidFill>
                <a:schemeClr val="bg1"/>
              </a:solidFill>
            </a:endParaRPr>
          </a:p>
        </xdr:txBody>
      </xdr:sp>
      <xdr:cxnSp macro="">
        <xdr:nvCxnSpPr>
          <xdr:cNvPr id="8" name="Straight Arrow Connector 7">
            <a:extLst>
              <a:ext uri="{FF2B5EF4-FFF2-40B4-BE49-F238E27FC236}">
                <a16:creationId xmlns:a16="http://schemas.microsoft.com/office/drawing/2014/main" id="{00000000-0008-0000-0C00-000008000000}"/>
              </a:ext>
            </a:extLst>
          </xdr:cNvPr>
          <xdr:cNvCxnSpPr>
            <a:stCxn id="7" idx="2"/>
          </xdr:cNvCxnSpPr>
        </xdr:nvCxnSpPr>
        <xdr:spPr>
          <a:xfrm flipH="1">
            <a:off x="2226123" y="5479752"/>
            <a:ext cx="1316066" cy="2840223"/>
          </a:xfrm>
          <a:prstGeom prst="straightConnector1">
            <a:avLst/>
          </a:prstGeom>
          <a:ln w="28575">
            <a:solidFill>
              <a:schemeClr val="tx1">
                <a:lumMod val="65000"/>
                <a:lumOff val="35000"/>
              </a:schemeClr>
            </a:solidFill>
            <a:tailEnd type="triangle"/>
          </a:ln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26</xdr:col>
      <xdr:colOff>1013101</xdr:colOff>
      <xdr:row>4</xdr:row>
      <xdr:rowOff>57150</xdr:rowOff>
    </xdr:from>
    <xdr:to>
      <xdr:col>31</xdr:col>
      <xdr:colOff>257174</xdr:colOff>
      <xdr:row>19</xdr:row>
      <xdr:rowOff>123825</xdr:rowOff>
    </xdr:to>
    <xdr:grpSp>
      <xdr:nvGrpSpPr>
        <xdr:cNvPr id="9" name="Group 8">
          <a:extLst>
            <a:ext uri="{FF2B5EF4-FFF2-40B4-BE49-F238E27FC236}">
              <a16:creationId xmlns:a16="http://schemas.microsoft.com/office/drawing/2014/main" id="{00000000-0008-0000-0C00-000009000000}"/>
            </a:ext>
          </a:extLst>
        </xdr:cNvPr>
        <xdr:cNvGrpSpPr/>
      </xdr:nvGrpSpPr>
      <xdr:grpSpPr>
        <a:xfrm>
          <a:off x="35811101" y="1176338"/>
          <a:ext cx="4879698" cy="2908300"/>
          <a:chOff x="-778995" y="4936636"/>
          <a:chExt cx="3927723" cy="2216425"/>
        </a:xfrm>
      </xdr:grpSpPr>
      <xdr:sp macro="" textlink="">
        <xdr:nvSpPr>
          <xdr:cNvPr id="10" name="TextBox 9">
            <a:extLst>
              <a:ext uri="{FF2B5EF4-FFF2-40B4-BE49-F238E27FC236}">
                <a16:creationId xmlns:a16="http://schemas.microsoft.com/office/drawing/2014/main" id="{00000000-0008-0000-0C00-00000A000000}"/>
              </a:ext>
            </a:extLst>
          </xdr:cNvPr>
          <xdr:cNvSpPr txBox="1"/>
        </xdr:nvSpPr>
        <xdr:spPr>
          <a:xfrm>
            <a:off x="-778995" y="6042594"/>
            <a:ext cx="3927723" cy="1110467"/>
          </a:xfrm>
          <a:prstGeom prst="rect">
            <a:avLst/>
          </a:prstGeom>
          <a:solidFill>
            <a:srgbClr val="0070C0"/>
          </a:solidFill>
          <a:ln w="25400" cmpd="sng">
            <a:solidFill>
              <a:schemeClr val="tx1">
                <a:lumMod val="65000"/>
                <a:lumOff val="35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1100" b="1" u="sng">
                <a:solidFill>
                  <a:schemeClr val="bg1"/>
                </a:solidFill>
              </a:rPr>
              <a:t>Instruction Box 4 </a:t>
            </a:r>
          </a:p>
          <a:p>
            <a:r>
              <a:rPr lang="en-US" sz="1100" b="1">
                <a:solidFill>
                  <a:schemeClr val="bg1"/>
                </a:solidFill>
              </a:rPr>
              <a:t>The current setup for the 'ABX by Prescribers' table provides</a:t>
            </a:r>
            <a:r>
              <a:rPr lang="en-US" sz="1100" b="1" baseline="0">
                <a:solidFill>
                  <a:schemeClr val="bg1"/>
                </a:solidFill>
              </a:rPr>
              <a:t> sufficient space for up to 15 prescribers in a month.  If ADDITIONAL columns are needed, </a:t>
            </a:r>
          </a:p>
          <a:p>
            <a:r>
              <a:rPr lang="en-US" sz="1100" b="1" baseline="0">
                <a:solidFill>
                  <a:schemeClr val="bg1"/>
                </a:solidFill>
              </a:rPr>
              <a:t>1. Bring cursor to column header (e.g., AF)</a:t>
            </a:r>
          </a:p>
          <a:p>
            <a:r>
              <a:rPr lang="en-US" sz="1100" b="1" baseline="0">
                <a:solidFill>
                  <a:schemeClr val="bg1"/>
                </a:solidFill>
              </a:rPr>
              <a:t>2. Right click on the mouse</a:t>
            </a:r>
          </a:p>
          <a:p>
            <a:r>
              <a:rPr lang="en-US" sz="1100" b="1" baseline="0">
                <a:solidFill>
                  <a:schemeClr val="bg1"/>
                </a:solidFill>
              </a:rPr>
              <a:t>3. Select insert</a:t>
            </a:r>
          </a:p>
          <a:p>
            <a:r>
              <a:rPr lang="en-US" sz="1100" b="1" baseline="0">
                <a:solidFill>
                  <a:schemeClr val="bg1"/>
                </a:solidFill>
              </a:rPr>
              <a:t>4. Repeat steps 1-3 until the desired number of columns has been added</a:t>
            </a:r>
          </a:p>
          <a:p>
            <a:r>
              <a:rPr lang="en-US" sz="1100" b="1" baseline="0">
                <a:solidFill>
                  <a:schemeClr val="bg1"/>
                </a:solidFill>
              </a:rPr>
              <a:t>5. Follow steps in Instruction Box 2 to update pivot tables </a:t>
            </a:r>
            <a:endParaRPr lang="en-US" sz="1100" b="1">
              <a:solidFill>
                <a:schemeClr val="bg1"/>
              </a:solidFill>
            </a:endParaRPr>
          </a:p>
        </xdr:txBody>
      </xdr:sp>
      <xdr:cxnSp macro="">
        <xdr:nvCxnSpPr>
          <xdr:cNvPr id="11" name="Straight Arrow Connector 10">
            <a:extLst>
              <a:ext uri="{FF2B5EF4-FFF2-40B4-BE49-F238E27FC236}">
                <a16:creationId xmlns:a16="http://schemas.microsoft.com/office/drawing/2014/main" id="{00000000-0008-0000-0C00-00000B000000}"/>
              </a:ext>
            </a:extLst>
          </xdr:cNvPr>
          <xdr:cNvCxnSpPr>
            <a:stCxn id="10" idx="0"/>
          </xdr:cNvCxnSpPr>
        </xdr:nvCxnSpPr>
        <xdr:spPr>
          <a:xfrm flipH="1" flipV="1">
            <a:off x="838961" y="4936636"/>
            <a:ext cx="345906" cy="1105958"/>
          </a:xfrm>
          <a:prstGeom prst="straightConnector1">
            <a:avLst/>
          </a:prstGeom>
          <a:ln w="28575">
            <a:solidFill>
              <a:schemeClr val="tx1">
                <a:lumMod val="65000"/>
                <a:lumOff val="35000"/>
              </a:schemeClr>
            </a:solidFill>
            <a:tailEnd type="triangle"/>
          </a:ln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21</xdr:col>
      <xdr:colOff>1062751</xdr:colOff>
      <xdr:row>32</xdr:row>
      <xdr:rowOff>114300</xdr:rowOff>
    </xdr:from>
    <xdr:to>
      <xdr:col>23</xdr:col>
      <xdr:colOff>1752600</xdr:colOff>
      <xdr:row>50</xdr:row>
      <xdr:rowOff>9525</xdr:rowOff>
    </xdr:to>
    <xdr:cxnSp macro="">
      <xdr:nvCxnSpPr>
        <xdr:cNvPr id="12" name="Straight Arrow Connector 11">
          <a:extLst>
            <a:ext uri="{FF2B5EF4-FFF2-40B4-BE49-F238E27FC236}">
              <a16:creationId xmlns:a16="http://schemas.microsoft.com/office/drawing/2014/main" id="{00000000-0008-0000-0C00-00000C000000}"/>
            </a:ext>
          </a:extLst>
        </xdr:cNvPr>
        <xdr:cNvCxnSpPr>
          <a:stCxn id="7" idx="2"/>
        </xdr:cNvCxnSpPr>
      </xdr:nvCxnSpPr>
      <xdr:spPr>
        <a:xfrm>
          <a:off x="27647026" y="6591300"/>
          <a:ext cx="1880474" cy="3324225"/>
        </a:xfrm>
        <a:prstGeom prst="straightConnector1">
          <a:avLst/>
        </a:prstGeom>
        <a:ln w="28575">
          <a:solidFill>
            <a:schemeClr val="tx1">
              <a:lumMod val="65000"/>
              <a:lumOff val="35000"/>
            </a:schemeClr>
          </a:solidFill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352425</xdr:colOff>
      <xdr:row>13</xdr:row>
      <xdr:rowOff>171450</xdr:rowOff>
    </xdr:from>
    <xdr:to>
      <xdr:col>9</xdr:col>
      <xdr:colOff>1905000</xdr:colOff>
      <xdr:row>20</xdr:row>
      <xdr:rowOff>180975</xdr:rowOff>
    </xdr:to>
    <xdr:grpSp>
      <xdr:nvGrpSpPr>
        <xdr:cNvPr id="13" name="Group 12">
          <a:extLst>
            <a:ext uri="{FF2B5EF4-FFF2-40B4-BE49-F238E27FC236}">
              <a16:creationId xmlns:a16="http://schemas.microsoft.com/office/drawing/2014/main" id="{00000000-0008-0000-0C00-00000D000000}"/>
            </a:ext>
          </a:extLst>
        </xdr:cNvPr>
        <xdr:cNvGrpSpPr/>
      </xdr:nvGrpSpPr>
      <xdr:grpSpPr>
        <a:xfrm>
          <a:off x="8877300" y="2989263"/>
          <a:ext cx="3267075" cy="1343025"/>
          <a:chOff x="8724900" y="4210050"/>
          <a:chExt cx="3190875" cy="1343025"/>
        </a:xfrm>
      </xdr:grpSpPr>
      <xdr:sp macro="" textlink="">
        <xdr:nvSpPr>
          <xdr:cNvPr id="14" name="Right Arrow 13">
            <a:extLst>
              <a:ext uri="{FF2B5EF4-FFF2-40B4-BE49-F238E27FC236}">
                <a16:creationId xmlns:a16="http://schemas.microsoft.com/office/drawing/2014/main" id="{00000000-0008-0000-0C00-00000E000000}"/>
              </a:ext>
            </a:extLst>
          </xdr:cNvPr>
          <xdr:cNvSpPr/>
        </xdr:nvSpPr>
        <xdr:spPr>
          <a:xfrm>
            <a:off x="8724900" y="4210050"/>
            <a:ext cx="3190875" cy="1343025"/>
          </a:xfrm>
          <a:prstGeom prst="rightArrow">
            <a:avLst/>
          </a:prstGeom>
          <a:solidFill>
            <a:srgbClr val="0070C0"/>
          </a:solidFill>
          <a:ln w="19050">
            <a:solidFill>
              <a:schemeClr val="tx1">
                <a:lumMod val="65000"/>
                <a:lumOff val="3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15" name="TextBox 14">
            <a:extLst>
              <a:ext uri="{FF2B5EF4-FFF2-40B4-BE49-F238E27FC236}">
                <a16:creationId xmlns:a16="http://schemas.microsoft.com/office/drawing/2014/main" id="{00000000-0008-0000-0C00-00000F000000}"/>
              </a:ext>
            </a:extLst>
          </xdr:cNvPr>
          <xdr:cNvSpPr txBox="1"/>
        </xdr:nvSpPr>
        <xdr:spPr>
          <a:xfrm>
            <a:off x="8791575" y="4733926"/>
            <a:ext cx="2790825" cy="2667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1100" b="1">
                <a:solidFill>
                  <a:schemeClr val="bg1"/>
                </a:solidFill>
              </a:rPr>
              <a:t>Scroll to the right for additional information</a:t>
            </a:r>
          </a:p>
        </xdr:txBody>
      </xdr:sp>
    </xdr:grpSp>
    <xdr:clientData/>
  </xdr:twoCellAnchor>
  <xdr:twoCellAnchor>
    <xdr:from>
      <xdr:col>32</xdr:col>
      <xdr:colOff>400050</xdr:colOff>
      <xdr:row>4</xdr:row>
      <xdr:rowOff>28575</xdr:rowOff>
    </xdr:from>
    <xdr:to>
      <xdr:col>35</xdr:col>
      <xdr:colOff>847725</xdr:colOff>
      <xdr:row>11</xdr:row>
      <xdr:rowOff>38100</xdr:rowOff>
    </xdr:to>
    <xdr:grpSp>
      <xdr:nvGrpSpPr>
        <xdr:cNvPr id="16" name="Group 15">
          <a:extLst>
            <a:ext uri="{FF2B5EF4-FFF2-40B4-BE49-F238E27FC236}">
              <a16:creationId xmlns:a16="http://schemas.microsoft.com/office/drawing/2014/main" id="{00000000-0008-0000-0C00-000010000000}"/>
            </a:ext>
          </a:extLst>
        </xdr:cNvPr>
        <xdr:cNvGrpSpPr/>
      </xdr:nvGrpSpPr>
      <xdr:grpSpPr>
        <a:xfrm>
          <a:off x="41794113" y="1147763"/>
          <a:ext cx="3328987" cy="1327150"/>
          <a:chOff x="8724900" y="4210050"/>
          <a:chExt cx="3190875" cy="1343025"/>
        </a:xfrm>
      </xdr:grpSpPr>
      <xdr:sp macro="" textlink="">
        <xdr:nvSpPr>
          <xdr:cNvPr id="17" name="Right Arrow 16">
            <a:extLst>
              <a:ext uri="{FF2B5EF4-FFF2-40B4-BE49-F238E27FC236}">
                <a16:creationId xmlns:a16="http://schemas.microsoft.com/office/drawing/2014/main" id="{00000000-0008-0000-0C00-000011000000}"/>
              </a:ext>
            </a:extLst>
          </xdr:cNvPr>
          <xdr:cNvSpPr/>
        </xdr:nvSpPr>
        <xdr:spPr>
          <a:xfrm>
            <a:off x="8724900" y="4210050"/>
            <a:ext cx="3190875" cy="1343025"/>
          </a:xfrm>
          <a:prstGeom prst="rightArrow">
            <a:avLst/>
          </a:prstGeom>
          <a:solidFill>
            <a:srgbClr val="0070C0"/>
          </a:solidFill>
          <a:ln w="19050">
            <a:solidFill>
              <a:schemeClr val="tx1">
                <a:lumMod val="65000"/>
                <a:lumOff val="3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18" name="TextBox 17">
            <a:extLst>
              <a:ext uri="{FF2B5EF4-FFF2-40B4-BE49-F238E27FC236}">
                <a16:creationId xmlns:a16="http://schemas.microsoft.com/office/drawing/2014/main" id="{00000000-0008-0000-0C00-000012000000}"/>
              </a:ext>
            </a:extLst>
          </xdr:cNvPr>
          <xdr:cNvSpPr txBox="1"/>
        </xdr:nvSpPr>
        <xdr:spPr>
          <a:xfrm>
            <a:off x="8791575" y="4733926"/>
            <a:ext cx="2790825" cy="2667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1100" b="1">
                <a:solidFill>
                  <a:schemeClr val="bg1"/>
                </a:solidFill>
              </a:rPr>
              <a:t>Scroll to the right for additional information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504827</xdr:colOff>
      <xdr:row>19</xdr:row>
      <xdr:rowOff>38092</xdr:rowOff>
    </xdr:from>
    <xdr:to>
      <xdr:col>3</xdr:col>
      <xdr:colOff>1190625</xdr:colOff>
      <xdr:row>29</xdr:row>
      <xdr:rowOff>152400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pSpPr/>
      </xdr:nvGrpSpPr>
      <xdr:grpSpPr>
        <a:xfrm>
          <a:off x="504827" y="4014780"/>
          <a:ext cx="5091111" cy="2019308"/>
          <a:chOff x="419102" y="5438777"/>
          <a:chExt cx="4508058" cy="396240"/>
        </a:xfrm>
      </xdr:grpSpPr>
      <xdr:sp macro="" textlink="">
        <xdr:nvSpPr>
          <xdr:cNvPr id="3" name="TextBox 2">
            <a:extLst>
              <a:ext uri="{FF2B5EF4-FFF2-40B4-BE49-F238E27FC236}">
                <a16:creationId xmlns:a16="http://schemas.microsoft.com/office/drawing/2014/main" id="{00000000-0008-0000-0100-000003000000}"/>
              </a:ext>
            </a:extLst>
          </xdr:cNvPr>
          <xdr:cNvSpPr txBox="1"/>
        </xdr:nvSpPr>
        <xdr:spPr>
          <a:xfrm>
            <a:off x="1895476" y="5553075"/>
            <a:ext cx="3031684" cy="281942"/>
          </a:xfrm>
          <a:prstGeom prst="rect">
            <a:avLst/>
          </a:prstGeom>
          <a:solidFill>
            <a:srgbClr val="0070C0"/>
          </a:solidFill>
          <a:ln w="25400" cmpd="sng">
            <a:solidFill>
              <a:schemeClr val="tx1">
                <a:lumMod val="65000"/>
                <a:lumOff val="35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1100" b="1" u="sng">
                <a:solidFill>
                  <a:schemeClr val="bg1"/>
                </a:solidFill>
              </a:rPr>
              <a:t>Instruction</a:t>
            </a:r>
            <a:r>
              <a:rPr lang="en-US" sz="1100" b="1" u="sng" baseline="0">
                <a:solidFill>
                  <a:schemeClr val="bg1"/>
                </a:solidFill>
              </a:rPr>
              <a:t> Box 1</a:t>
            </a:r>
          </a:p>
          <a:p>
            <a:r>
              <a:rPr lang="en-US" sz="1100" b="1">
                <a:solidFill>
                  <a:schemeClr val="bg1"/>
                </a:solidFill>
              </a:rPr>
              <a:t>To enter your facility data, 		         </a:t>
            </a:r>
          </a:p>
          <a:p>
            <a:r>
              <a:rPr lang="en-US" sz="1100" b="1">
                <a:solidFill>
                  <a:schemeClr val="bg1"/>
                </a:solidFill>
              </a:rPr>
              <a:t>1. Highlight</a:t>
            </a:r>
            <a:r>
              <a:rPr lang="en-US" sz="1100" b="1" baseline="0">
                <a:solidFill>
                  <a:schemeClr val="bg1"/>
                </a:solidFill>
              </a:rPr>
              <a:t> cell range A3 to R18</a:t>
            </a:r>
          </a:p>
          <a:p>
            <a:r>
              <a:rPr lang="en-US" sz="1100" b="1" baseline="0">
                <a:solidFill>
                  <a:schemeClr val="bg1"/>
                </a:solidFill>
              </a:rPr>
              <a:t>2. Press 'Delete' on your keyboard</a:t>
            </a:r>
          </a:p>
          <a:p>
            <a:r>
              <a:rPr lang="en-US" sz="1100" b="1" baseline="0">
                <a:solidFill>
                  <a:schemeClr val="bg1"/>
                </a:solidFill>
              </a:rPr>
              <a:t>3. Enter your facility data, starting with cell A3</a:t>
            </a:r>
          </a:p>
          <a:p>
            <a:r>
              <a:rPr lang="en-US" sz="1100" b="1" baseline="0">
                <a:solidFill>
                  <a:schemeClr val="bg1"/>
                </a:solidFill>
              </a:rPr>
              <a:t>4. Continue typing in cell B3, C3, etc.</a:t>
            </a:r>
          </a:p>
          <a:p>
            <a:r>
              <a:rPr lang="en-US" sz="1100" b="1" baseline="0">
                <a:solidFill>
                  <a:schemeClr val="bg1"/>
                </a:solidFill>
              </a:rPr>
              <a:t>5. DO NOT SKIP ANY ROW</a:t>
            </a:r>
            <a:endParaRPr lang="en-US" sz="1100" b="1">
              <a:solidFill>
                <a:schemeClr val="bg1"/>
              </a:solidFill>
            </a:endParaRPr>
          </a:p>
        </xdr:txBody>
      </xdr:sp>
      <xdr:cxnSp macro="">
        <xdr:nvCxnSpPr>
          <xdr:cNvPr id="4" name="Straight Arrow Connector 3">
            <a:extLst>
              <a:ext uri="{FF2B5EF4-FFF2-40B4-BE49-F238E27FC236}">
                <a16:creationId xmlns:a16="http://schemas.microsoft.com/office/drawing/2014/main" id="{00000000-0008-0000-0100-000004000000}"/>
              </a:ext>
            </a:extLst>
          </xdr:cNvPr>
          <xdr:cNvCxnSpPr>
            <a:stCxn id="3" idx="1"/>
          </xdr:cNvCxnSpPr>
        </xdr:nvCxnSpPr>
        <xdr:spPr>
          <a:xfrm flipH="1" flipV="1">
            <a:off x="419102" y="5438777"/>
            <a:ext cx="1476374" cy="255269"/>
          </a:xfrm>
          <a:prstGeom prst="straightConnector1">
            <a:avLst/>
          </a:prstGeom>
          <a:ln w="28575">
            <a:solidFill>
              <a:schemeClr val="tx1">
                <a:lumMod val="65000"/>
                <a:lumOff val="35000"/>
              </a:schemeClr>
            </a:solidFill>
            <a:tailEnd type="triangle"/>
          </a:ln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23</xdr:col>
      <xdr:colOff>419099</xdr:colOff>
      <xdr:row>15</xdr:row>
      <xdr:rowOff>76200</xdr:rowOff>
    </xdr:from>
    <xdr:to>
      <xdr:col>25</xdr:col>
      <xdr:colOff>57150</xdr:colOff>
      <xdr:row>20</xdr:row>
      <xdr:rowOff>95249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28193999" y="3314700"/>
          <a:ext cx="3219451" cy="971549"/>
        </a:xfrm>
        <a:prstGeom prst="rect">
          <a:avLst/>
        </a:prstGeom>
        <a:solidFill>
          <a:srgbClr val="0070C0"/>
        </a:solidFill>
        <a:ln w="25400" cmpd="sng">
          <a:solidFill>
            <a:schemeClr val="tx1">
              <a:lumMod val="65000"/>
              <a:lumOff val="3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 u="sng">
              <a:solidFill>
                <a:schemeClr val="bg1"/>
              </a:solidFill>
            </a:rPr>
            <a:t>Instruction Box 2</a:t>
          </a:r>
        </a:p>
        <a:p>
          <a:r>
            <a:rPr lang="en-US" sz="1100" b="1">
              <a:solidFill>
                <a:schemeClr val="bg1"/>
              </a:solidFill>
            </a:rPr>
            <a:t>To update all pivot tables under Summary 1,</a:t>
          </a:r>
        </a:p>
        <a:p>
          <a:r>
            <a:rPr lang="en-US" sz="1100" b="1">
              <a:solidFill>
                <a:schemeClr val="bg1"/>
              </a:solidFill>
            </a:rPr>
            <a:t>1. Click on any area of the</a:t>
          </a:r>
          <a:r>
            <a:rPr lang="en-US" sz="1100" b="1" baseline="0">
              <a:solidFill>
                <a:schemeClr val="bg1"/>
              </a:solidFill>
            </a:rPr>
            <a:t> pivot table (e.g., cell U3)</a:t>
          </a:r>
        </a:p>
        <a:p>
          <a:r>
            <a:rPr lang="en-US" sz="1100" b="1" baseline="0">
              <a:solidFill>
                <a:schemeClr val="bg1"/>
              </a:solidFill>
            </a:rPr>
            <a:t>2. Under PIVOTTABLE TOOLS, click ANALYZE</a:t>
          </a:r>
        </a:p>
        <a:p>
          <a:r>
            <a:rPr lang="en-US" sz="1100" b="1" baseline="0">
              <a:solidFill>
                <a:schemeClr val="bg1"/>
              </a:solidFill>
            </a:rPr>
            <a:t>3. In the DATA group, click REFRESH</a:t>
          </a:r>
          <a:endParaRPr lang="en-US" sz="1100" b="1">
            <a:solidFill>
              <a:schemeClr val="bg1"/>
            </a:solidFill>
          </a:endParaRPr>
        </a:p>
      </xdr:txBody>
    </xdr:sp>
    <xdr:clientData/>
  </xdr:twoCellAnchor>
  <xdr:twoCellAnchor>
    <xdr:from>
      <xdr:col>20</xdr:col>
      <xdr:colOff>2001678</xdr:colOff>
      <xdr:row>29</xdr:row>
      <xdr:rowOff>19051</xdr:rowOff>
    </xdr:from>
    <xdr:to>
      <xdr:col>23</xdr:col>
      <xdr:colOff>1857373</xdr:colOff>
      <xdr:row>49</xdr:row>
      <xdr:rowOff>152398</xdr:rowOff>
    </xdr:to>
    <xdr:grpSp>
      <xdr:nvGrpSpPr>
        <xdr:cNvPr id="6" name="Group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GrpSpPr/>
      </xdr:nvGrpSpPr>
      <xdr:grpSpPr>
        <a:xfrm>
          <a:off x="29076491" y="5900739"/>
          <a:ext cx="4165757" cy="3943347"/>
          <a:chOff x="1895476" y="4901800"/>
          <a:chExt cx="3293424" cy="3418175"/>
        </a:xfrm>
      </xdr:grpSpPr>
      <xdr:sp macro="" textlink="">
        <xdr:nvSpPr>
          <xdr:cNvPr id="8" name="TextBox 7">
            <a:extLst>
              <a:ext uri="{FF2B5EF4-FFF2-40B4-BE49-F238E27FC236}">
                <a16:creationId xmlns:a16="http://schemas.microsoft.com/office/drawing/2014/main" id="{00000000-0008-0000-0100-000008000000}"/>
              </a:ext>
            </a:extLst>
          </xdr:cNvPr>
          <xdr:cNvSpPr txBox="1"/>
        </xdr:nvSpPr>
        <xdr:spPr>
          <a:xfrm>
            <a:off x="1895476" y="4901800"/>
            <a:ext cx="3293424" cy="726567"/>
          </a:xfrm>
          <a:prstGeom prst="rect">
            <a:avLst/>
          </a:prstGeom>
          <a:solidFill>
            <a:srgbClr val="0070C0"/>
          </a:solidFill>
          <a:ln w="28575" cmpd="sng">
            <a:solidFill>
              <a:schemeClr val="tx1">
                <a:lumMod val="65000"/>
                <a:lumOff val="35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1100" b="1" u="sng">
                <a:solidFill>
                  <a:schemeClr val="bg1"/>
                </a:solidFill>
              </a:rPr>
              <a:t>Instruction Box 3</a:t>
            </a:r>
          </a:p>
          <a:p>
            <a:r>
              <a:rPr lang="en-US" sz="1100" b="1">
                <a:solidFill>
                  <a:schemeClr val="bg1"/>
                </a:solidFill>
              </a:rPr>
              <a:t>To obtain</a:t>
            </a:r>
            <a:r>
              <a:rPr lang="en-US" sz="1100" b="1" baseline="0">
                <a:solidFill>
                  <a:schemeClr val="bg1"/>
                </a:solidFill>
              </a:rPr>
              <a:t> facility-specific data from Summary 2 and Summary 3,</a:t>
            </a:r>
            <a:r>
              <a:rPr lang="en-US" sz="1100" b="1">
                <a:solidFill>
                  <a:schemeClr val="bg1"/>
                </a:solidFill>
              </a:rPr>
              <a:t>                     1. Delete example Total Resident-Day (RD) in cell V52                                         2. Enter your </a:t>
            </a:r>
            <a:r>
              <a:rPr lang="en-US" sz="1100" b="1" baseline="0">
                <a:solidFill>
                  <a:schemeClr val="bg1"/>
                </a:solidFill>
              </a:rPr>
              <a:t>resident-days for this month (January) in cell V52</a:t>
            </a:r>
            <a:endParaRPr lang="en-US" sz="1100" b="1">
              <a:solidFill>
                <a:schemeClr val="bg1"/>
              </a:solidFill>
            </a:endParaRPr>
          </a:p>
        </xdr:txBody>
      </xdr:sp>
      <xdr:cxnSp macro="">
        <xdr:nvCxnSpPr>
          <xdr:cNvPr id="9" name="Straight Arrow Connector 8">
            <a:extLst>
              <a:ext uri="{FF2B5EF4-FFF2-40B4-BE49-F238E27FC236}">
                <a16:creationId xmlns:a16="http://schemas.microsoft.com/office/drawing/2014/main" id="{00000000-0008-0000-0100-000009000000}"/>
              </a:ext>
            </a:extLst>
          </xdr:cNvPr>
          <xdr:cNvCxnSpPr>
            <a:stCxn id="8" idx="2"/>
          </xdr:cNvCxnSpPr>
        </xdr:nvCxnSpPr>
        <xdr:spPr>
          <a:xfrm flipH="1">
            <a:off x="2226123" y="5628367"/>
            <a:ext cx="1316066" cy="2691608"/>
          </a:xfrm>
          <a:prstGeom prst="straightConnector1">
            <a:avLst/>
          </a:prstGeom>
          <a:ln w="28575">
            <a:solidFill>
              <a:schemeClr val="tx1">
                <a:lumMod val="65000"/>
                <a:lumOff val="35000"/>
              </a:schemeClr>
            </a:solidFill>
            <a:tailEnd type="triangle"/>
          </a:ln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26</xdr:col>
      <xdr:colOff>1013102</xdr:colOff>
      <xdr:row>12</xdr:row>
      <xdr:rowOff>47626</xdr:rowOff>
    </xdr:from>
    <xdr:to>
      <xdr:col>31</xdr:col>
      <xdr:colOff>152400</xdr:colOff>
      <xdr:row>28</xdr:row>
      <xdr:rowOff>104779</xdr:rowOff>
    </xdr:to>
    <xdr:grpSp>
      <xdr:nvGrpSpPr>
        <xdr:cNvPr id="10" name="Group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GrpSpPr/>
      </xdr:nvGrpSpPr>
      <xdr:grpSpPr>
        <a:xfrm>
          <a:off x="36271477" y="2690814"/>
          <a:ext cx="4774923" cy="3105153"/>
          <a:chOff x="-778994" y="4936636"/>
          <a:chExt cx="3838574" cy="2216425"/>
        </a:xfrm>
      </xdr:grpSpPr>
      <xdr:sp macro="" textlink="">
        <xdr:nvSpPr>
          <xdr:cNvPr id="11" name="TextBox 10">
            <a:extLst>
              <a:ext uri="{FF2B5EF4-FFF2-40B4-BE49-F238E27FC236}">
                <a16:creationId xmlns:a16="http://schemas.microsoft.com/office/drawing/2014/main" id="{00000000-0008-0000-0100-00000B000000}"/>
              </a:ext>
            </a:extLst>
          </xdr:cNvPr>
          <xdr:cNvSpPr txBox="1"/>
        </xdr:nvSpPr>
        <xdr:spPr>
          <a:xfrm>
            <a:off x="-778994" y="6042594"/>
            <a:ext cx="3838574" cy="1110467"/>
          </a:xfrm>
          <a:prstGeom prst="rect">
            <a:avLst/>
          </a:prstGeom>
          <a:solidFill>
            <a:srgbClr val="0070C0"/>
          </a:solidFill>
          <a:ln w="25400" cmpd="sng">
            <a:solidFill>
              <a:schemeClr val="tx1">
                <a:lumMod val="65000"/>
                <a:lumOff val="35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1100" b="1" u="sng">
                <a:solidFill>
                  <a:schemeClr val="bg1"/>
                </a:solidFill>
              </a:rPr>
              <a:t>Instruction Box 4 </a:t>
            </a:r>
          </a:p>
          <a:p>
            <a:r>
              <a:rPr lang="en-US" sz="1100" b="1">
                <a:solidFill>
                  <a:schemeClr val="bg1"/>
                </a:solidFill>
              </a:rPr>
              <a:t>The current setup for the 'ABX by Prescribers' table provides</a:t>
            </a:r>
            <a:r>
              <a:rPr lang="en-US" sz="1100" b="1" baseline="0">
                <a:solidFill>
                  <a:schemeClr val="bg1"/>
                </a:solidFill>
              </a:rPr>
              <a:t> sufficient space for up to 15 prescribers in a month.  To add additional columns,</a:t>
            </a:r>
          </a:p>
          <a:p>
            <a:r>
              <a:rPr lang="en-US" sz="1100" b="1" baseline="0">
                <a:solidFill>
                  <a:schemeClr val="bg1"/>
                </a:solidFill>
              </a:rPr>
              <a:t>1. Bring cursor to column header (e.g., AF)</a:t>
            </a:r>
          </a:p>
          <a:p>
            <a:r>
              <a:rPr lang="en-US" sz="1100" b="1" baseline="0">
                <a:solidFill>
                  <a:schemeClr val="bg1"/>
                </a:solidFill>
              </a:rPr>
              <a:t>2. Right click on the mouse</a:t>
            </a:r>
          </a:p>
          <a:p>
            <a:r>
              <a:rPr lang="en-US" sz="1100" b="1" baseline="0">
                <a:solidFill>
                  <a:schemeClr val="bg1"/>
                </a:solidFill>
              </a:rPr>
              <a:t>3. Select insert</a:t>
            </a:r>
          </a:p>
          <a:p>
            <a:r>
              <a:rPr lang="en-US" sz="1100" b="1" baseline="0">
                <a:solidFill>
                  <a:schemeClr val="bg1"/>
                </a:solidFill>
              </a:rPr>
              <a:t>4. Repeat steps 1-3 until the desired number of columns have been added</a:t>
            </a:r>
          </a:p>
          <a:p>
            <a:r>
              <a:rPr lang="en-US" sz="1100" b="1" baseline="0">
                <a:solidFill>
                  <a:schemeClr val="bg1"/>
                </a:solidFill>
              </a:rPr>
              <a:t>5. Follow steps in Instruction Box 2 to update pivot tables </a:t>
            </a:r>
            <a:endParaRPr lang="en-US" sz="1100" b="1">
              <a:solidFill>
                <a:schemeClr val="bg1"/>
              </a:solidFill>
            </a:endParaRPr>
          </a:p>
        </xdr:txBody>
      </xdr:sp>
      <xdr:cxnSp macro="">
        <xdr:nvCxnSpPr>
          <xdr:cNvPr id="12" name="Straight Arrow Connector 11">
            <a:extLst>
              <a:ext uri="{FF2B5EF4-FFF2-40B4-BE49-F238E27FC236}">
                <a16:creationId xmlns:a16="http://schemas.microsoft.com/office/drawing/2014/main" id="{00000000-0008-0000-0100-00000C000000}"/>
              </a:ext>
            </a:extLst>
          </xdr:cNvPr>
          <xdr:cNvCxnSpPr>
            <a:stCxn id="11" idx="0"/>
          </xdr:cNvCxnSpPr>
        </xdr:nvCxnSpPr>
        <xdr:spPr>
          <a:xfrm flipH="1" flipV="1">
            <a:off x="838960" y="4936636"/>
            <a:ext cx="301333" cy="1105958"/>
          </a:xfrm>
          <a:prstGeom prst="straightConnector1">
            <a:avLst/>
          </a:prstGeom>
          <a:ln w="28575">
            <a:solidFill>
              <a:schemeClr val="tx1">
                <a:lumMod val="65000"/>
                <a:lumOff val="35000"/>
              </a:schemeClr>
            </a:solidFill>
            <a:tailEnd type="triangle"/>
          </a:ln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21</xdr:col>
      <xdr:colOff>1062751</xdr:colOff>
      <xdr:row>33</xdr:row>
      <xdr:rowOff>95250</xdr:rowOff>
    </xdr:from>
    <xdr:to>
      <xdr:col>23</xdr:col>
      <xdr:colOff>1752600</xdr:colOff>
      <xdr:row>50</xdr:row>
      <xdr:rowOff>9525</xdr:rowOff>
    </xdr:to>
    <xdr:cxnSp macro="">
      <xdr:nvCxnSpPr>
        <xdr:cNvPr id="19" name="Straight Arrow Connector 18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CxnSpPr>
          <a:stCxn id="8" idx="2"/>
        </xdr:cNvCxnSpPr>
      </xdr:nvCxnSpPr>
      <xdr:spPr>
        <a:xfrm>
          <a:off x="27647026" y="6762750"/>
          <a:ext cx="1880474" cy="3152775"/>
        </a:xfrm>
        <a:prstGeom prst="straightConnector1">
          <a:avLst/>
        </a:prstGeom>
        <a:ln w="28575">
          <a:solidFill>
            <a:schemeClr val="tx1">
              <a:lumMod val="65000"/>
              <a:lumOff val="35000"/>
            </a:schemeClr>
          </a:solidFill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781050</xdr:colOff>
      <xdr:row>21</xdr:row>
      <xdr:rowOff>19050</xdr:rowOff>
    </xdr:from>
    <xdr:to>
      <xdr:col>9</xdr:col>
      <xdr:colOff>2276475</xdr:colOff>
      <xdr:row>28</xdr:row>
      <xdr:rowOff>28575</xdr:rowOff>
    </xdr:to>
    <xdr:grpSp>
      <xdr:nvGrpSpPr>
        <xdr:cNvPr id="39" name="Group 38">
          <a:extLst>
            <a:ext uri="{FF2B5EF4-FFF2-40B4-BE49-F238E27FC236}">
              <a16:creationId xmlns:a16="http://schemas.microsoft.com/office/drawing/2014/main" id="{00000000-0008-0000-0100-000027000000}"/>
            </a:ext>
          </a:extLst>
        </xdr:cNvPr>
        <xdr:cNvGrpSpPr/>
      </xdr:nvGrpSpPr>
      <xdr:grpSpPr>
        <a:xfrm>
          <a:off x="9305925" y="4376738"/>
          <a:ext cx="3209925" cy="1343025"/>
          <a:chOff x="8924925" y="4210050"/>
          <a:chExt cx="3133725" cy="1343025"/>
        </a:xfrm>
      </xdr:grpSpPr>
      <xdr:sp macro="" textlink="">
        <xdr:nvSpPr>
          <xdr:cNvPr id="36" name="Right Arrow 35">
            <a:extLst>
              <a:ext uri="{FF2B5EF4-FFF2-40B4-BE49-F238E27FC236}">
                <a16:creationId xmlns:a16="http://schemas.microsoft.com/office/drawing/2014/main" id="{00000000-0008-0000-0100-000024000000}"/>
              </a:ext>
            </a:extLst>
          </xdr:cNvPr>
          <xdr:cNvSpPr/>
        </xdr:nvSpPr>
        <xdr:spPr>
          <a:xfrm>
            <a:off x="8924925" y="4210050"/>
            <a:ext cx="3133725" cy="1343025"/>
          </a:xfrm>
          <a:prstGeom prst="rightArrow">
            <a:avLst/>
          </a:prstGeom>
          <a:solidFill>
            <a:srgbClr val="0070C0"/>
          </a:solidFill>
          <a:ln w="19050">
            <a:solidFill>
              <a:schemeClr val="tx1">
                <a:lumMod val="65000"/>
                <a:lumOff val="3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38" name="TextBox 37">
            <a:extLst>
              <a:ext uri="{FF2B5EF4-FFF2-40B4-BE49-F238E27FC236}">
                <a16:creationId xmlns:a16="http://schemas.microsoft.com/office/drawing/2014/main" id="{00000000-0008-0000-0100-000026000000}"/>
              </a:ext>
            </a:extLst>
          </xdr:cNvPr>
          <xdr:cNvSpPr txBox="1"/>
        </xdr:nvSpPr>
        <xdr:spPr>
          <a:xfrm>
            <a:off x="8972550" y="4733926"/>
            <a:ext cx="2790825" cy="2667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1100" b="1">
                <a:solidFill>
                  <a:schemeClr val="bg1"/>
                </a:solidFill>
              </a:rPr>
              <a:t>Scroll to the right for additional information</a:t>
            </a:r>
          </a:p>
        </xdr:txBody>
      </xdr:sp>
    </xdr:grpSp>
    <xdr:clientData/>
  </xdr:twoCellAnchor>
  <xdr:twoCellAnchor>
    <xdr:from>
      <xdr:col>35</xdr:col>
      <xdr:colOff>9525</xdr:colOff>
      <xdr:row>20</xdr:row>
      <xdr:rowOff>19050</xdr:rowOff>
    </xdr:from>
    <xdr:to>
      <xdr:col>38</xdr:col>
      <xdr:colOff>400050</xdr:colOff>
      <xdr:row>27</xdr:row>
      <xdr:rowOff>28575</xdr:rowOff>
    </xdr:to>
    <xdr:grpSp>
      <xdr:nvGrpSpPr>
        <xdr:cNvPr id="40" name="Group 39">
          <a:extLst>
            <a:ext uri="{FF2B5EF4-FFF2-40B4-BE49-F238E27FC236}">
              <a16:creationId xmlns:a16="http://schemas.microsoft.com/office/drawing/2014/main" id="{00000000-0008-0000-0100-000028000000}"/>
            </a:ext>
          </a:extLst>
        </xdr:cNvPr>
        <xdr:cNvGrpSpPr/>
      </xdr:nvGrpSpPr>
      <xdr:grpSpPr>
        <a:xfrm>
          <a:off x="44745275" y="4186238"/>
          <a:ext cx="3271838" cy="1343025"/>
          <a:chOff x="8924925" y="4210050"/>
          <a:chExt cx="3133725" cy="1343025"/>
        </a:xfrm>
      </xdr:grpSpPr>
      <xdr:sp macro="" textlink="">
        <xdr:nvSpPr>
          <xdr:cNvPr id="41" name="Right Arrow 40">
            <a:extLst>
              <a:ext uri="{FF2B5EF4-FFF2-40B4-BE49-F238E27FC236}">
                <a16:creationId xmlns:a16="http://schemas.microsoft.com/office/drawing/2014/main" id="{00000000-0008-0000-0100-000029000000}"/>
              </a:ext>
            </a:extLst>
          </xdr:cNvPr>
          <xdr:cNvSpPr/>
        </xdr:nvSpPr>
        <xdr:spPr>
          <a:xfrm>
            <a:off x="8924925" y="4210050"/>
            <a:ext cx="3133725" cy="1343025"/>
          </a:xfrm>
          <a:prstGeom prst="rightArrow">
            <a:avLst/>
          </a:prstGeom>
          <a:solidFill>
            <a:srgbClr val="0070C0"/>
          </a:solidFill>
          <a:ln w="19050">
            <a:solidFill>
              <a:schemeClr val="tx1">
                <a:lumMod val="65000"/>
                <a:lumOff val="3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42" name="TextBox 41">
            <a:extLst>
              <a:ext uri="{FF2B5EF4-FFF2-40B4-BE49-F238E27FC236}">
                <a16:creationId xmlns:a16="http://schemas.microsoft.com/office/drawing/2014/main" id="{00000000-0008-0000-0100-00002A000000}"/>
              </a:ext>
            </a:extLst>
          </xdr:cNvPr>
          <xdr:cNvSpPr txBox="1"/>
        </xdr:nvSpPr>
        <xdr:spPr>
          <a:xfrm>
            <a:off x="8972550" y="4733926"/>
            <a:ext cx="2790825" cy="2667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1100" b="1">
                <a:solidFill>
                  <a:schemeClr val="bg1"/>
                </a:solidFill>
              </a:rPr>
              <a:t>Scroll to the right for additional information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203201</xdr:colOff>
      <xdr:row>9</xdr:row>
      <xdr:rowOff>19061</xdr:rowOff>
    </xdr:from>
    <xdr:to>
      <xdr:col>3</xdr:col>
      <xdr:colOff>1436686</xdr:colOff>
      <xdr:row>24</xdr:row>
      <xdr:rowOff>1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pSpPr/>
      </xdr:nvGrpSpPr>
      <xdr:grpSpPr>
        <a:xfrm>
          <a:off x="1370014" y="2074874"/>
          <a:ext cx="4471985" cy="2838440"/>
          <a:chOff x="773085" y="5578580"/>
          <a:chExt cx="4506088" cy="369115"/>
        </a:xfrm>
      </xdr:grpSpPr>
      <xdr:sp macro="" textlink="">
        <xdr:nvSpPr>
          <xdr:cNvPr id="3" name="TextBox 2">
            <a:extLst>
              <a:ext uri="{FF2B5EF4-FFF2-40B4-BE49-F238E27FC236}">
                <a16:creationId xmlns:a16="http://schemas.microsoft.com/office/drawing/2014/main" id="{00000000-0008-0000-0200-000003000000}"/>
              </a:ext>
            </a:extLst>
          </xdr:cNvPr>
          <xdr:cNvSpPr txBox="1"/>
        </xdr:nvSpPr>
        <xdr:spPr>
          <a:xfrm>
            <a:off x="2239390" y="5779273"/>
            <a:ext cx="3039783" cy="168422"/>
          </a:xfrm>
          <a:prstGeom prst="rect">
            <a:avLst/>
          </a:prstGeom>
          <a:solidFill>
            <a:srgbClr val="0070C0"/>
          </a:solidFill>
          <a:ln w="25400" cmpd="sng">
            <a:solidFill>
              <a:schemeClr val="tx1">
                <a:lumMod val="65000"/>
                <a:lumOff val="35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1100" b="1" u="sng">
                <a:solidFill>
                  <a:schemeClr val="bg1"/>
                </a:solidFill>
              </a:rPr>
              <a:t>Instruction</a:t>
            </a:r>
            <a:r>
              <a:rPr lang="en-US" sz="1100" b="1" u="sng" baseline="0">
                <a:solidFill>
                  <a:schemeClr val="bg1"/>
                </a:solidFill>
              </a:rPr>
              <a:t> Box 1</a:t>
            </a:r>
          </a:p>
          <a:p>
            <a:r>
              <a:rPr lang="en-US" sz="1100" b="1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t>To enter your facility data, 	         </a:t>
            </a:r>
            <a:endParaRPr lang="en-US">
              <a:solidFill>
                <a:schemeClr val="bg1"/>
              </a:solidFill>
              <a:effectLst/>
            </a:endParaRPr>
          </a:p>
          <a:p>
            <a:r>
              <a:rPr lang="en-US" sz="1100" b="1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t>1. Highlight</a:t>
            </a:r>
            <a:r>
              <a:rPr lang="en-US" sz="1100" b="1" baseline="0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t> cell range A3 to R18</a:t>
            </a:r>
            <a:endParaRPr lang="en-US">
              <a:solidFill>
                <a:schemeClr val="bg1"/>
              </a:solidFill>
              <a:effectLst/>
            </a:endParaRPr>
          </a:p>
          <a:p>
            <a:r>
              <a:rPr lang="en-US" sz="1100" b="1" baseline="0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t>2. Press 'Delete' on your keyboard</a:t>
            </a:r>
            <a:endParaRPr lang="en-US">
              <a:solidFill>
                <a:schemeClr val="bg1"/>
              </a:solidFill>
              <a:effectLst/>
            </a:endParaRPr>
          </a:p>
          <a:p>
            <a:r>
              <a:rPr lang="en-US" sz="1100" b="1" baseline="0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t>3. Enter your facility data, starting with cell A3</a:t>
            </a:r>
            <a:endParaRPr lang="en-US">
              <a:solidFill>
                <a:schemeClr val="bg1"/>
              </a:solidFill>
              <a:effectLst/>
            </a:endParaRPr>
          </a:p>
          <a:p>
            <a:r>
              <a:rPr lang="en-US" sz="1100" b="1" baseline="0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t>4. Continue typing in cell B3, C3, etc.</a:t>
            </a:r>
            <a:endParaRPr lang="en-US">
              <a:solidFill>
                <a:schemeClr val="bg1"/>
              </a:solidFill>
              <a:effectLst/>
            </a:endParaRPr>
          </a:p>
          <a:p>
            <a:r>
              <a:rPr lang="en-US" sz="1100" b="1" baseline="0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t>5. DO NOT SKIP ANY ROW</a:t>
            </a:r>
            <a:endParaRPr lang="en-US">
              <a:solidFill>
                <a:schemeClr val="bg1"/>
              </a:solidFill>
              <a:effectLst/>
            </a:endParaRPr>
          </a:p>
        </xdr:txBody>
      </xdr:sp>
      <xdr:cxnSp macro="">
        <xdr:nvCxnSpPr>
          <xdr:cNvPr id="4" name="Straight Arrow Connector 3">
            <a:extLst>
              <a:ext uri="{FF2B5EF4-FFF2-40B4-BE49-F238E27FC236}">
                <a16:creationId xmlns:a16="http://schemas.microsoft.com/office/drawing/2014/main" id="{00000000-0008-0000-0200-000004000000}"/>
              </a:ext>
            </a:extLst>
          </xdr:cNvPr>
          <xdr:cNvCxnSpPr>
            <a:stCxn id="3" idx="1"/>
          </xdr:cNvCxnSpPr>
        </xdr:nvCxnSpPr>
        <xdr:spPr>
          <a:xfrm flipH="1" flipV="1">
            <a:off x="773085" y="5578580"/>
            <a:ext cx="1466305" cy="284904"/>
          </a:xfrm>
          <a:prstGeom prst="straightConnector1">
            <a:avLst/>
          </a:prstGeom>
          <a:ln w="28575">
            <a:solidFill>
              <a:schemeClr val="tx1">
                <a:lumMod val="65000"/>
                <a:lumOff val="35000"/>
              </a:schemeClr>
            </a:solidFill>
            <a:tailEnd type="triangle"/>
          </a:ln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20</xdr:col>
      <xdr:colOff>2651124</xdr:colOff>
      <xdr:row>12</xdr:row>
      <xdr:rowOff>168276</xdr:rowOff>
    </xdr:from>
    <xdr:to>
      <xdr:col>23</xdr:col>
      <xdr:colOff>1727199</xdr:colOff>
      <xdr:row>18</xdr:row>
      <xdr:rowOff>26989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/>
      </xdr:nvSpPr>
      <xdr:spPr>
        <a:xfrm>
          <a:off x="29265562" y="2795589"/>
          <a:ext cx="3386137" cy="1001713"/>
        </a:xfrm>
        <a:prstGeom prst="rect">
          <a:avLst/>
        </a:prstGeom>
        <a:solidFill>
          <a:srgbClr val="0070C0"/>
        </a:solidFill>
        <a:ln w="25400" cmpd="sng">
          <a:solidFill>
            <a:schemeClr val="tx1">
              <a:lumMod val="65000"/>
              <a:lumOff val="3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 u="sng">
              <a:solidFill>
                <a:schemeClr val="bg1"/>
              </a:solidFill>
            </a:rPr>
            <a:t>Instruction Box 2</a:t>
          </a:r>
        </a:p>
        <a:p>
          <a:r>
            <a:rPr lang="en-US" sz="1100" b="1">
              <a:solidFill>
                <a:schemeClr val="bg1"/>
              </a:solidFill>
            </a:rPr>
            <a:t>To update all pivot tables under Summary 1,</a:t>
          </a:r>
        </a:p>
        <a:p>
          <a:r>
            <a:rPr lang="en-US" sz="1100" b="1">
              <a:solidFill>
                <a:schemeClr val="bg1"/>
              </a:solidFill>
            </a:rPr>
            <a:t>1. Click on any area of the</a:t>
          </a:r>
          <a:r>
            <a:rPr lang="en-US" sz="1100" b="1" baseline="0">
              <a:solidFill>
                <a:schemeClr val="bg1"/>
              </a:solidFill>
            </a:rPr>
            <a:t> pivot table (e.g., cell U3)</a:t>
          </a:r>
        </a:p>
        <a:p>
          <a:r>
            <a:rPr lang="en-US" sz="1100" b="1" baseline="0">
              <a:solidFill>
                <a:schemeClr val="bg1"/>
              </a:solidFill>
            </a:rPr>
            <a:t>2. Under PIVOTTABLE TOOLS, click ANALYZE</a:t>
          </a:r>
        </a:p>
        <a:p>
          <a:r>
            <a:rPr lang="en-US" sz="1100" b="1" baseline="0">
              <a:solidFill>
                <a:schemeClr val="bg1"/>
              </a:solidFill>
            </a:rPr>
            <a:t>3. In the DATA group, click REFRESH</a:t>
          </a:r>
          <a:endParaRPr lang="en-US" sz="1100" b="1">
            <a:solidFill>
              <a:schemeClr val="bg1"/>
            </a:solidFill>
          </a:endParaRPr>
        </a:p>
      </xdr:txBody>
    </xdr:sp>
    <xdr:clientData/>
  </xdr:twoCellAnchor>
  <xdr:twoCellAnchor>
    <xdr:from>
      <xdr:col>20</xdr:col>
      <xdr:colOff>2001678</xdr:colOff>
      <xdr:row>30</xdr:row>
      <xdr:rowOff>114301</xdr:rowOff>
    </xdr:from>
    <xdr:to>
      <xdr:col>23</xdr:col>
      <xdr:colOff>1857373</xdr:colOff>
      <xdr:row>49</xdr:row>
      <xdr:rowOff>152398</xdr:rowOff>
    </xdr:to>
    <xdr:grpSp>
      <xdr:nvGrpSpPr>
        <xdr:cNvPr id="6" name="Group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GrpSpPr/>
      </xdr:nvGrpSpPr>
      <xdr:grpSpPr>
        <a:xfrm>
          <a:off x="29076491" y="6170614"/>
          <a:ext cx="4165757" cy="3657597"/>
          <a:chOff x="1895476" y="4901801"/>
          <a:chExt cx="3293424" cy="3418174"/>
        </a:xfrm>
      </xdr:grpSpPr>
      <xdr:sp macro="" textlink="">
        <xdr:nvSpPr>
          <xdr:cNvPr id="7" name="TextBox 6">
            <a:extLst>
              <a:ext uri="{FF2B5EF4-FFF2-40B4-BE49-F238E27FC236}">
                <a16:creationId xmlns:a16="http://schemas.microsoft.com/office/drawing/2014/main" id="{00000000-0008-0000-0200-000007000000}"/>
              </a:ext>
            </a:extLst>
          </xdr:cNvPr>
          <xdr:cNvSpPr txBox="1"/>
        </xdr:nvSpPr>
        <xdr:spPr>
          <a:xfrm>
            <a:off x="1895476" y="4901801"/>
            <a:ext cx="3293424" cy="640908"/>
          </a:xfrm>
          <a:prstGeom prst="rect">
            <a:avLst/>
          </a:prstGeom>
          <a:solidFill>
            <a:srgbClr val="0070C0"/>
          </a:solidFill>
          <a:ln w="28575" cmpd="sng">
            <a:solidFill>
              <a:schemeClr val="tx1">
                <a:lumMod val="65000"/>
                <a:lumOff val="35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1100" b="1" u="sng">
                <a:solidFill>
                  <a:schemeClr val="bg1"/>
                </a:solidFill>
              </a:rPr>
              <a:t>Instruction Box 3</a:t>
            </a:r>
          </a:p>
          <a:p>
            <a:r>
              <a:rPr lang="en-US" sz="1100" b="1">
                <a:solidFill>
                  <a:schemeClr val="bg1"/>
                </a:solidFill>
              </a:rPr>
              <a:t>To obtain</a:t>
            </a:r>
            <a:r>
              <a:rPr lang="en-US" sz="1100" b="1" baseline="0">
                <a:solidFill>
                  <a:schemeClr val="bg1"/>
                </a:solidFill>
              </a:rPr>
              <a:t> facility-specific data from Summary 2 and Summary 3,</a:t>
            </a:r>
            <a:r>
              <a:rPr lang="en-US" sz="1100" b="1">
                <a:solidFill>
                  <a:schemeClr val="bg1"/>
                </a:solidFill>
              </a:rPr>
              <a:t>                     1. Enter your</a:t>
            </a:r>
            <a:r>
              <a:rPr lang="en-US" sz="1100" b="1" baseline="0">
                <a:solidFill>
                  <a:schemeClr val="bg1"/>
                </a:solidFill>
              </a:rPr>
              <a:t> facility Total Resident-Day for the month in </a:t>
            </a:r>
            <a:r>
              <a:rPr lang="en-US" sz="1100" b="1">
                <a:solidFill>
                  <a:schemeClr val="bg1"/>
                </a:solidFill>
              </a:rPr>
              <a:t>cell V52   </a:t>
            </a:r>
          </a:p>
        </xdr:txBody>
      </xdr:sp>
      <xdr:cxnSp macro="">
        <xdr:nvCxnSpPr>
          <xdr:cNvPr id="8" name="Straight Arrow Connector 7">
            <a:extLst>
              <a:ext uri="{FF2B5EF4-FFF2-40B4-BE49-F238E27FC236}">
                <a16:creationId xmlns:a16="http://schemas.microsoft.com/office/drawing/2014/main" id="{00000000-0008-0000-0200-000008000000}"/>
              </a:ext>
            </a:extLst>
          </xdr:cNvPr>
          <xdr:cNvCxnSpPr>
            <a:stCxn id="7" idx="2"/>
          </xdr:cNvCxnSpPr>
        </xdr:nvCxnSpPr>
        <xdr:spPr>
          <a:xfrm flipH="1">
            <a:off x="2226123" y="5542709"/>
            <a:ext cx="1316066" cy="2777266"/>
          </a:xfrm>
          <a:prstGeom prst="straightConnector1">
            <a:avLst/>
          </a:prstGeom>
          <a:ln w="28575">
            <a:solidFill>
              <a:schemeClr val="tx1">
                <a:lumMod val="65000"/>
                <a:lumOff val="35000"/>
              </a:schemeClr>
            </a:solidFill>
            <a:tailEnd type="triangle"/>
          </a:ln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26</xdr:col>
      <xdr:colOff>1013101</xdr:colOff>
      <xdr:row>4</xdr:row>
      <xdr:rowOff>57150</xdr:rowOff>
    </xdr:from>
    <xdr:to>
      <xdr:col>31</xdr:col>
      <xdr:colOff>257174</xdr:colOff>
      <xdr:row>19</xdr:row>
      <xdr:rowOff>123825</xdr:rowOff>
    </xdr:to>
    <xdr:grpSp>
      <xdr:nvGrpSpPr>
        <xdr:cNvPr id="9" name="Group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GrpSpPr/>
      </xdr:nvGrpSpPr>
      <xdr:grpSpPr>
        <a:xfrm>
          <a:off x="36271476" y="1176338"/>
          <a:ext cx="4879698" cy="2908300"/>
          <a:chOff x="-778995" y="4936636"/>
          <a:chExt cx="3927723" cy="2216425"/>
        </a:xfrm>
      </xdr:grpSpPr>
      <xdr:sp macro="" textlink="">
        <xdr:nvSpPr>
          <xdr:cNvPr id="10" name="TextBox 9">
            <a:extLst>
              <a:ext uri="{FF2B5EF4-FFF2-40B4-BE49-F238E27FC236}">
                <a16:creationId xmlns:a16="http://schemas.microsoft.com/office/drawing/2014/main" id="{00000000-0008-0000-0200-00000A000000}"/>
              </a:ext>
            </a:extLst>
          </xdr:cNvPr>
          <xdr:cNvSpPr txBox="1"/>
        </xdr:nvSpPr>
        <xdr:spPr>
          <a:xfrm>
            <a:off x="-778995" y="6042594"/>
            <a:ext cx="3927723" cy="1110467"/>
          </a:xfrm>
          <a:prstGeom prst="rect">
            <a:avLst/>
          </a:prstGeom>
          <a:solidFill>
            <a:srgbClr val="0070C0"/>
          </a:solidFill>
          <a:ln w="25400" cmpd="sng">
            <a:solidFill>
              <a:schemeClr val="tx1">
                <a:lumMod val="65000"/>
                <a:lumOff val="35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1100" b="1" u="sng">
                <a:solidFill>
                  <a:schemeClr val="bg1"/>
                </a:solidFill>
              </a:rPr>
              <a:t>Instruction Box 4 </a:t>
            </a:r>
          </a:p>
          <a:p>
            <a:r>
              <a:rPr lang="en-US" sz="1100" b="1">
                <a:solidFill>
                  <a:schemeClr val="bg1"/>
                </a:solidFill>
              </a:rPr>
              <a:t>The current setup for the 'ABX by Prescribers' table provides</a:t>
            </a:r>
            <a:r>
              <a:rPr lang="en-US" sz="1100" b="1" baseline="0">
                <a:solidFill>
                  <a:schemeClr val="bg1"/>
                </a:solidFill>
              </a:rPr>
              <a:t> sufficient space for up to 15 prescribers in a month.  If ADDITIONAL columns are needed, </a:t>
            </a:r>
          </a:p>
          <a:p>
            <a:r>
              <a:rPr lang="en-US" sz="1100" b="1" baseline="0">
                <a:solidFill>
                  <a:schemeClr val="bg1"/>
                </a:solidFill>
              </a:rPr>
              <a:t>1. Bring cursor to column header (e.g., AF)</a:t>
            </a:r>
          </a:p>
          <a:p>
            <a:r>
              <a:rPr lang="en-US" sz="1100" b="1" baseline="0">
                <a:solidFill>
                  <a:schemeClr val="bg1"/>
                </a:solidFill>
              </a:rPr>
              <a:t>2. Right click on the mouse</a:t>
            </a:r>
          </a:p>
          <a:p>
            <a:r>
              <a:rPr lang="en-US" sz="1100" b="1" baseline="0">
                <a:solidFill>
                  <a:schemeClr val="bg1"/>
                </a:solidFill>
              </a:rPr>
              <a:t>3. Select insert</a:t>
            </a:r>
          </a:p>
          <a:p>
            <a:r>
              <a:rPr lang="en-US" sz="1100" b="1" baseline="0">
                <a:solidFill>
                  <a:schemeClr val="bg1"/>
                </a:solidFill>
              </a:rPr>
              <a:t>4. Repeat steps 1-3 until the desired number of columns has been added</a:t>
            </a:r>
          </a:p>
          <a:p>
            <a:r>
              <a:rPr lang="en-US" sz="1100" b="1" baseline="0">
                <a:solidFill>
                  <a:schemeClr val="bg1"/>
                </a:solidFill>
              </a:rPr>
              <a:t>5. Follow steps in Instruction Box 2 to update pivot tables </a:t>
            </a:r>
            <a:endParaRPr lang="en-US" sz="1100" b="1">
              <a:solidFill>
                <a:schemeClr val="bg1"/>
              </a:solidFill>
            </a:endParaRPr>
          </a:p>
        </xdr:txBody>
      </xdr:sp>
      <xdr:cxnSp macro="">
        <xdr:nvCxnSpPr>
          <xdr:cNvPr id="11" name="Straight Arrow Connector 10">
            <a:extLst>
              <a:ext uri="{FF2B5EF4-FFF2-40B4-BE49-F238E27FC236}">
                <a16:creationId xmlns:a16="http://schemas.microsoft.com/office/drawing/2014/main" id="{00000000-0008-0000-0200-00000B000000}"/>
              </a:ext>
            </a:extLst>
          </xdr:cNvPr>
          <xdr:cNvCxnSpPr>
            <a:stCxn id="10" idx="0"/>
          </xdr:cNvCxnSpPr>
        </xdr:nvCxnSpPr>
        <xdr:spPr>
          <a:xfrm flipH="1" flipV="1">
            <a:off x="838961" y="4936636"/>
            <a:ext cx="345906" cy="1105958"/>
          </a:xfrm>
          <a:prstGeom prst="straightConnector1">
            <a:avLst/>
          </a:prstGeom>
          <a:ln w="28575">
            <a:solidFill>
              <a:schemeClr val="tx1">
                <a:lumMod val="65000"/>
                <a:lumOff val="35000"/>
              </a:schemeClr>
            </a:solidFill>
            <a:tailEnd type="triangle"/>
          </a:ln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21</xdr:col>
      <xdr:colOff>1062751</xdr:colOff>
      <xdr:row>34</xdr:row>
      <xdr:rowOff>38101</xdr:rowOff>
    </xdr:from>
    <xdr:to>
      <xdr:col>23</xdr:col>
      <xdr:colOff>1752600</xdr:colOff>
      <xdr:row>50</xdr:row>
      <xdr:rowOff>9525</xdr:rowOff>
    </xdr:to>
    <xdr:cxnSp macro="">
      <xdr:nvCxnSpPr>
        <xdr:cNvPr id="12" name="Straight Arrow Connector 1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CxnSpPr>
          <a:stCxn id="7" idx="2"/>
        </xdr:cNvCxnSpPr>
      </xdr:nvCxnSpPr>
      <xdr:spPr>
        <a:xfrm>
          <a:off x="27647026" y="6896101"/>
          <a:ext cx="1880474" cy="3019424"/>
        </a:xfrm>
        <a:prstGeom prst="straightConnector1">
          <a:avLst/>
        </a:prstGeom>
        <a:ln w="28575">
          <a:solidFill>
            <a:schemeClr val="tx1">
              <a:lumMod val="65000"/>
              <a:lumOff val="35000"/>
            </a:schemeClr>
          </a:solidFill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352425</xdr:colOff>
      <xdr:row>15</xdr:row>
      <xdr:rowOff>171450</xdr:rowOff>
    </xdr:from>
    <xdr:to>
      <xdr:col>9</xdr:col>
      <xdr:colOff>1905000</xdr:colOff>
      <xdr:row>22</xdr:row>
      <xdr:rowOff>180975</xdr:rowOff>
    </xdr:to>
    <xdr:grpSp>
      <xdr:nvGrpSpPr>
        <xdr:cNvPr id="16" name="Group 15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GrpSpPr/>
      </xdr:nvGrpSpPr>
      <xdr:grpSpPr>
        <a:xfrm>
          <a:off x="8877300" y="3370263"/>
          <a:ext cx="3267075" cy="1343025"/>
          <a:chOff x="8724900" y="4210050"/>
          <a:chExt cx="3190875" cy="1343025"/>
        </a:xfrm>
      </xdr:grpSpPr>
      <xdr:sp macro="" textlink="">
        <xdr:nvSpPr>
          <xdr:cNvPr id="13" name="Right Arrow 12">
            <a:extLst>
              <a:ext uri="{FF2B5EF4-FFF2-40B4-BE49-F238E27FC236}">
                <a16:creationId xmlns:a16="http://schemas.microsoft.com/office/drawing/2014/main" id="{00000000-0008-0000-0200-00000D000000}"/>
              </a:ext>
            </a:extLst>
          </xdr:cNvPr>
          <xdr:cNvSpPr/>
        </xdr:nvSpPr>
        <xdr:spPr>
          <a:xfrm>
            <a:off x="8724900" y="4210050"/>
            <a:ext cx="3190875" cy="1343025"/>
          </a:xfrm>
          <a:prstGeom prst="rightArrow">
            <a:avLst/>
          </a:prstGeom>
          <a:solidFill>
            <a:srgbClr val="0070C0"/>
          </a:solidFill>
          <a:ln w="19050">
            <a:solidFill>
              <a:schemeClr val="tx1">
                <a:lumMod val="65000"/>
                <a:lumOff val="3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14" name="TextBox 13">
            <a:extLst>
              <a:ext uri="{FF2B5EF4-FFF2-40B4-BE49-F238E27FC236}">
                <a16:creationId xmlns:a16="http://schemas.microsoft.com/office/drawing/2014/main" id="{00000000-0008-0000-0200-00000E000000}"/>
              </a:ext>
            </a:extLst>
          </xdr:cNvPr>
          <xdr:cNvSpPr txBox="1"/>
        </xdr:nvSpPr>
        <xdr:spPr>
          <a:xfrm>
            <a:off x="8791575" y="4733926"/>
            <a:ext cx="2790825" cy="2667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1100" b="1">
                <a:solidFill>
                  <a:schemeClr val="bg1"/>
                </a:solidFill>
              </a:rPr>
              <a:t>Scroll to the right for additional information</a:t>
            </a:r>
          </a:p>
        </xdr:txBody>
      </xdr:sp>
    </xdr:grpSp>
    <xdr:clientData/>
  </xdr:twoCellAnchor>
  <xdr:twoCellAnchor>
    <xdr:from>
      <xdr:col>32</xdr:col>
      <xdr:colOff>400050</xdr:colOff>
      <xdr:row>4</xdr:row>
      <xdr:rowOff>28575</xdr:rowOff>
    </xdr:from>
    <xdr:to>
      <xdr:col>35</xdr:col>
      <xdr:colOff>847725</xdr:colOff>
      <xdr:row>11</xdr:row>
      <xdr:rowOff>38100</xdr:rowOff>
    </xdr:to>
    <xdr:grpSp>
      <xdr:nvGrpSpPr>
        <xdr:cNvPr id="21" name="Group 20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GrpSpPr/>
      </xdr:nvGrpSpPr>
      <xdr:grpSpPr>
        <a:xfrm>
          <a:off x="42254488" y="1147763"/>
          <a:ext cx="3328987" cy="1327150"/>
          <a:chOff x="8724900" y="4210050"/>
          <a:chExt cx="3190875" cy="1343025"/>
        </a:xfrm>
      </xdr:grpSpPr>
      <xdr:sp macro="" textlink="">
        <xdr:nvSpPr>
          <xdr:cNvPr id="22" name="Right Arrow 21">
            <a:extLst>
              <a:ext uri="{FF2B5EF4-FFF2-40B4-BE49-F238E27FC236}">
                <a16:creationId xmlns:a16="http://schemas.microsoft.com/office/drawing/2014/main" id="{00000000-0008-0000-0200-000016000000}"/>
              </a:ext>
            </a:extLst>
          </xdr:cNvPr>
          <xdr:cNvSpPr/>
        </xdr:nvSpPr>
        <xdr:spPr>
          <a:xfrm>
            <a:off x="8724900" y="4210050"/>
            <a:ext cx="3190875" cy="1343025"/>
          </a:xfrm>
          <a:prstGeom prst="rightArrow">
            <a:avLst/>
          </a:prstGeom>
          <a:solidFill>
            <a:srgbClr val="0070C0"/>
          </a:solidFill>
          <a:ln w="19050">
            <a:solidFill>
              <a:schemeClr val="tx1">
                <a:lumMod val="65000"/>
                <a:lumOff val="3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23" name="TextBox 22">
            <a:extLst>
              <a:ext uri="{FF2B5EF4-FFF2-40B4-BE49-F238E27FC236}">
                <a16:creationId xmlns:a16="http://schemas.microsoft.com/office/drawing/2014/main" id="{00000000-0008-0000-0200-000017000000}"/>
              </a:ext>
            </a:extLst>
          </xdr:cNvPr>
          <xdr:cNvSpPr txBox="1"/>
        </xdr:nvSpPr>
        <xdr:spPr>
          <a:xfrm>
            <a:off x="8791575" y="4733926"/>
            <a:ext cx="2790825" cy="2667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1100" b="1">
                <a:solidFill>
                  <a:schemeClr val="bg1"/>
                </a:solidFill>
              </a:rPr>
              <a:t>Scroll to the right for additional information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374650</xdr:colOff>
      <xdr:row>10</xdr:row>
      <xdr:rowOff>130178</xdr:rowOff>
    </xdr:from>
    <xdr:to>
      <xdr:col>3</xdr:col>
      <xdr:colOff>1530350</xdr:colOff>
      <xdr:row>23</xdr:row>
      <xdr:rowOff>31745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pSpPr/>
      </xdr:nvGrpSpPr>
      <xdr:grpSpPr>
        <a:xfrm>
          <a:off x="1541463" y="2376491"/>
          <a:ext cx="4394200" cy="2378067"/>
          <a:chOff x="946457" y="5605981"/>
          <a:chExt cx="4425698" cy="286691"/>
        </a:xfrm>
      </xdr:grpSpPr>
      <xdr:sp macro="" textlink="">
        <xdr:nvSpPr>
          <xdr:cNvPr id="3" name="TextBox 2">
            <a:extLst>
              <a:ext uri="{FF2B5EF4-FFF2-40B4-BE49-F238E27FC236}">
                <a16:creationId xmlns:a16="http://schemas.microsoft.com/office/drawing/2014/main" id="{00000000-0008-0000-0300-000003000000}"/>
              </a:ext>
            </a:extLst>
          </xdr:cNvPr>
          <xdr:cNvSpPr txBox="1"/>
        </xdr:nvSpPr>
        <xdr:spPr>
          <a:xfrm>
            <a:off x="2412765" y="5732210"/>
            <a:ext cx="2959390" cy="160462"/>
          </a:xfrm>
          <a:prstGeom prst="rect">
            <a:avLst/>
          </a:prstGeom>
          <a:solidFill>
            <a:srgbClr val="0070C0"/>
          </a:solidFill>
          <a:ln w="25400" cmpd="sng">
            <a:solidFill>
              <a:schemeClr val="tx1">
                <a:lumMod val="65000"/>
                <a:lumOff val="35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1100" b="1" u="sng">
                <a:solidFill>
                  <a:schemeClr val="bg1"/>
                </a:solidFill>
              </a:rPr>
              <a:t>Instruction</a:t>
            </a:r>
            <a:r>
              <a:rPr lang="en-US" sz="1100" b="1" u="sng" baseline="0">
                <a:solidFill>
                  <a:schemeClr val="bg1"/>
                </a:solidFill>
              </a:rPr>
              <a:t> Box 1</a:t>
            </a:r>
          </a:p>
          <a:p>
            <a:r>
              <a:rPr lang="en-US" sz="1100" b="1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t>To enter your facility data, 	         </a:t>
            </a:r>
            <a:endParaRPr lang="en-US">
              <a:solidFill>
                <a:schemeClr val="bg1"/>
              </a:solidFill>
              <a:effectLst/>
            </a:endParaRPr>
          </a:p>
          <a:p>
            <a:r>
              <a:rPr lang="en-US" sz="1100" b="1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t>1. Highlight</a:t>
            </a:r>
            <a:r>
              <a:rPr lang="en-US" sz="1100" b="1" baseline="0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t> cell range A3 to R18</a:t>
            </a:r>
            <a:endParaRPr lang="en-US">
              <a:solidFill>
                <a:schemeClr val="bg1"/>
              </a:solidFill>
              <a:effectLst/>
            </a:endParaRPr>
          </a:p>
          <a:p>
            <a:r>
              <a:rPr lang="en-US" sz="1100" b="1" baseline="0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t>2. Press 'Delete' on your keyboard</a:t>
            </a:r>
            <a:endParaRPr lang="en-US">
              <a:solidFill>
                <a:schemeClr val="bg1"/>
              </a:solidFill>
              <a:effectLst/>
            </a:endParaRPr>
          </a:p>
          <a:p>
            <a:r>
              <a:rPr lang="en-US" sz="1100" b="1" baseline="0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t>3. Enter your facility data, starting with cell A3</a:t>
            </a:r>
            <a:endParaRPr lang="en-US">
              <a:solidFill>
                <a:schemeClr val="bg1"/>
              </a:solidFill>
              <a:effectLst/>
            </a:endParaRPr>
          </a:p>
          <a:p>
            <a:r>
              <a:rPr lang="en-US" sz="1100" b="1" baseline="0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t>4. Continue typing in cell B3, C3, etc.</a:t>
            </a:r>
            <a:endParaRPr lang="en-US">
              <a:solidFill>
                <a:schemeClr val="bg1"/>
              </a:solidFill>
              <a:effectLst/>
            </a:endParaRPr>
          </a:p>
          <a:p>
            <a:r>
              <a:rPr lang="en-US" sz="1100" b="1" baseline="0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t>5. DO NOT SKIP ANY ROW</a:t>
            </a:r>
            <a:endParaRPr lang="en-US">
              <a:solidFill>
                <a:schemeClr val="bg1"/>
              </a:solidFill>
              <a:effectLst/>
            </a:endParaRPr>
          </a:p>
        </xdr:txBody>
      </xdr:sp>
      <xdr:cxnSp macro="">
        <xdr:nvCxnSpPr>
          <xdr:cNvPr id="4" name="Straight Arrow Connector 3">
            <a:extLst>
              <a:ext uri="{FF2B5EF4-FFF2-40B4-BE49-F238E27FC236}">
                <a16:creationId xmlns:a16="http://schemas.microsoft.com/office/drawing/2014/main" id="{00000000-0008-0000-0300-000004000000}"/>
              </a:ext>
            </a:extLst>
          </xdr:cNvPr>
          <xdr:cNvCxnSpPr>
            <a:stCxn id="3" idx="1"/>
          </xdr:cNvCxnSpPr>
        </xdr:nvCxnSpPr>
        <xdr:spPr>
          <a:xfrm flipH="1" flipV="1">
            <a:off x="946457" y="5605981"/>
            <a:ext cx="1466308" cy="206461"/>
          </a:xfrm>
          <a:prstGeom prst="straightConnector1">
            <a:avLst/>
          </a:prstGeom>
          <a:ln w="28575">
            <a:solidFill>
              <a:schemeClr val="tx1">
                <a:lumMod val="65000"/>
                <a:lumOff val="35000"/>
              </a:schemeClr>
            </a:solidFill>
            <a:tailEnd type="triangle"/>
          </a:ln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20</xdr:col>
      <xdr:colOff>2717799</xdr:colOff>
      <xdr:row>11</xdr:row>
      <xdr:rowOff>60326</xdr:rowOff>
    </xdr:from>
    <xdr:to>
      <xdr:col>23</xdr:col>
      <xdr:colOff>1793874</xdr:colOff>
      <xdr:row>16</xdr:row>
      <xdr:rowOff>111126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 txBox="1"/>
      </xdr:nvSpPr>
      <xdr:spPr>
        <a:xfrm>
          <a:off x="29330649" y="2505076"/>
          <a:ext cx="3387725" cy="1003300"/>
        </a:xfrm>
        <a:prstGeom prst="rect">
          <a:avLst/>
        </a:prstGeom>
        <a:solidFill>
          <a:srgbClr val="0070C0"/>
        </a:solidFill>
        <a:ln w="25400" cmpd="sng">
          <a:solidFill>
            <a:schemeClr val="tx1">
              <a:lumMod val="65000"/>
              <a:lumOff val="3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 u="sng">
              <a:solidFill>
                <a:schemeClr val="bg1"/>
              </a:solidFill>
            </a:rPr>
            <a:t>Instruction Box 2</a:t>
          </a:r>
        </a:p>
        <a:p>
          <a:r>
            <a:rPr lang="en-US" sz="1100" b="1">
              <a:solidFill>
                <a:schemeClr val="bg1"/>
              </a:solidFill>
            </a:rPr>
            <a:t>To update all pivot tables under Summary 1,</a:t>
          </a:r>
        </a:p>
        <a:p>
          <a:r>
            <a:rPr lang="en-US" sz="1100" b="1">
              <a:solidFill>
                <a:schemeClr val="bg1"/>
              </a:solidFill>
            </a:rPr>
            <a:t>1. Click on any area of the</a:t>
          </a:r>
          <a:r>
            <a:rPr lang="en-US" sz="1100" b="1" baseline="0">
              <a:solidFill>
                <a:schemeClr val="bg1"/>
              </a:solidFill>
            </a:rPr>
            <a:t> pivot table (e.g., cell U3)</a:t>
          </a:r>
        </a:p>
        <a:p>
          <a:r>
            <a:rPr lang="en-US" sz="1100" b="1" baseline="0">
              <a:solidFill>
                <a:schemeClr val="bg1"/>
              </a:solidFill>
            </a:rPr>
            <a:t>2. Under PIVOTTABLE TOOLS, click ANALYZE</a:t>
          </a:r>
        </a:p>
        <a:p>
          <a:r>
            <a:rPr lang="en-US" sz="1100" b="1" baseline="0">
              <a:solidFill>
                <a:schemeClr val="bg1"/>
              </a:solidFill>
            </a:rPr>
            <a:t>3. In the DATA group, click REFRESH</a:t>
          </a:r>
          <a:endParaRPr lang="en-US" sz="1100" b="1">
            <a:solidFill>
              <a:schemeClr val="bg1"/>
            </a:solidFill>
          </a:endParaRPr>
        </a:p>
      </xdr:txBody>
    </xdr:sp>
    <xdr:clientData/>
  </xdr:twoCellAnchor>
  <xdr:twoCellAnchor>
    <xdr:from>
      <xdr:col>20</xdr:col>
      <xdr:colOff>2001678</xdr:colOff>
      <xdr:row>29</xdr:row>
      <xdr:rowOff>38100</xdr:rowOff>
    </xdr:from>
    <xdr:to>
      <xdr:col>23</xdr:col>
      <xdr:colOff>1857373</xdr:colOff>
      <xdr:row>49</xdr:row>
      <xdr:rowOff>152398</xdr:rowOff>
    </xdr:to>
    <xdr:grpSp>
      <xdr:nvGrpSpPr>
        <xdr:cNvPr id="6" name="Group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GrpSpPr/>
      </xdr:nvGrpSpPr>
      <xdr:grpSpPr>
        <a:xfrm>
          <a:off x="29076491" y="5903913"/>
          <a:ext cx="4165757" cy="3924298"/>
          <a:chOff x="1895476" y="4901800"/>
          <a:chExt cx="3293424" cy="3418175"/>
        </a:xfrm>
      </xdr:grpSpPr>
      <xdr:sp macro="" textlink="">
        <xdr:nvSpPr>
          <xdr:cNvPr id="7" name="TextBox 6">
            <a:extLst>
              <a:ext uri="{FF2B5EF4-FFF2-40B4-BE49-F238E27FC236}">
                <a16:creationId xmlns:a16="http://schemas.microsoft.com/office/drawing/2014/main" id="{00000000-0008-0000-0300-000007000000}"/>
              </a:ext>
            </a:extLst>
          </xdr:cNvPr>
          <xdr:cNvSpPr txBox="1"/>
        </xdr:nvSpPr>
        <xdr:spPr>
          <a:xfrm>
            <a:off x="1895476" y="4901800"/>
            <a:ext cx="3293424" cy="580758"/>
          </a:xfrm>
          <a:prstGeom prst="rect">
            <a:avLst/>
          </a:prstGeom>
          <a:solidFill>
            <a:srgbClr val="0070C0"/>
          </a:solidFill>
          <a:ln w="28575" cmpd="sng">
            <a:solidFill>
              <a:schemeClr val="tx1">
                <a:lumMod val="65000"/>
                <a:lumOff val="35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1100" b="1" u="sng">
                <a:solidFill>
                  <a:schemeClr val="bg1"/>
                </a:solidFill>
              </a:rPr>
              <a:t>Instruction Box 3</a:t>
            </a:r>
          </a:p>
          <a:p>
            <a:r>
              <a:rPr lang="en-US" sz="1100" b="1">
                <a:solidFill>
                  <a:schemeClr val="bg1"/>
                </a:solidFill>
              </a:rPr>
              <a:t>To obtain</a:t>
            </a:r>
            <a:r>
              <a:rPr lang="en-US" sz="1100" b="1" baseline="0">
                <a:solidFill>
                  <a:schemeClr val="bg1"/>
                </a:solidFill>
              </a:rPr>
              <a:t> facility-specific data from Summary 2 and Summary 3,</a:t>
            </a:r>
            <a:r>
              <a:rPr lang="en-US" sz="1100" b="1">
                <a:solidFill>
                  <a:schemeClr val="bg1"/>
                </a:solidFill>
              </a:rPr>
              <a:t>                     </a:t>
            </a:r>
            <a:r>
              <a:rPr lang="en-US" sz="1100" b="1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t>1. Enter your</a:t>
            </a:r>
            <a:r>
              <a:rPr lang="en-US" sz="1100" b="1" baseline="0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t> facility Total Resident-Day for the month in </a:t>
            </a:r>
            <a:r>
              <a:rPr lang="en-US" sz="1100" b="1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t>cell V52   </a:t>
            </a:r>
            <a:endParaRPr lang="en-US" sz="1100" b="1">
              <a:solidFill>
                <a:schemeClr val="bg1"/>
              </a:solidFill>
            </a:endParaRPr>
          </a:p>
        </xdr:txBody>
      </xdr:sp>
      <xdr:cxnSp macro="">
        <xdr:nvCxnSpPr>
          <xdr:cNvPr id="8" name="Straight Arrow Connector 7">
            <a:extLst>
              <a:ext uri="{FF2B5EF4-FFF2-40B4-BE49-F238E27FC236}">
                <a16:creationId xmlns:a16="http://schemas.microsoft.com/office/drawing/2014/main" id="{00000000-0008-0000-0300-000008000000}"/>
              </a:ext>
            </a:extLst>
          </xdr:cNvPr>
          <xdr:cNvCxnSpPr>
            <a:stCxn id="7" idx="2"/>
          </xdr:cNvCxnSpPr>
        </xdr:nvCxnSpPr>
        <xdr:spPr>
          <a:xfrm flipH="1">
            <a:off x="2226123" y="5482558"/>
            <a:ext cx="1316066" cy="2837417"/>
          </a:xfrm>
          <a:prstGeom prst="straightConnector1">
            <a:avLst/>
          </a:prstGeom>
          <a:ln w="28575">
            <a:solidFill>
              <a:schemeClr val="tx1">
                <a:lumMod val="65000"/>
                <a:lumOff val="35000"/>
              </a:schemeClr>
            </a:solidFill>
            <a:tailEnd type="triangle"/>
          </a:ln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26</xdr:col>
      <xdr:colOff>1013101</xdr:colOff>
      <xdr:row>4</xdr:row>
      <xdr:rowOff>57150</xdr:rowOff>
    </xdr:from>
    <xdr:to>
      <xdr:col>31</xdr:col>
      <xdr:colOff>257174</xdr:colOff>
      <xdr:row>19</xdr:row>
      <xdr:rowOff>123825</xdr:rowOff>
    </xdr:to>
    <xdr:grpSp>
      <xdr:nvGrpSpPr>
        <xdr:cNvPr id="9" name="Group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GrpSpPr/>
      </xdr:nvGrpSpPr>
      <xdr:grpSpPr>
        <a:xfrm>
          <a:off x="36271476" y="1176338"/>
          <a:ext cx="4879698" cy="2908300"/>
          <a:chOff x="-778995" y="4936636"/>
          <a:chExt cx="3927723" cy="2216425"/>
        </a:xfrm>
      </xdr:grpSpPr>
      <xdr:sp macro="" textlink="">
        <xdr:nvSpPr>
          <xdr:cNvPr id="10" name="TextBox 9">
            <a:extLst>
              <a:ext uri="{FF2B5EF4-FFF2-40B4-BE49-F238E27FC236}">
                <a16:creationId xmlns:a16="http://schemas.microsoft.com/office/drawing/2014/main" id="{00000000-0008-0000-0300-00000A000000}"/>
              </a:ext>
            </a:extLst>
          </xdr:cNvPr>
          <xdr:cNvSpPr txBox="1"/>
        </xdr:nvSpPr>
        <xdr:spPr>
          <a:xfrm>
            <a:off x="-778995" y="6042594"/>
            <a:ext cx="3927723" cy="1110467"/>
          </a:xfrm>
          <a:prstGeom prst="rect">
            <a:avLst/>
          </a:prstGeom>
          <a:solidFill>
            <a:srgbClr val="0070C0"/>
          </a:solidFill>
          <a:ln w="25400" cmpd="sng">
            <a:solidFill>
              <a:schemeClr val="tx1">
                <a:lumMod val="65000"/>
                <a:lumOff val="35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1100" b="1" u="sng">
                <a:solidFill>
                  <a:schemeClr val="bg1"/>
                </a:solidFill>
              </a:rPr>
              <a:t>Instruction Box 4 </a:t>
            </a:r>
          </a:p>
          <a:p>
            <a:r>
              <a:rPr lang="en-US" sz="1100" b="1">
                <a:solidFill>
                  <a:schemeClr val="bg1"/>
                </a:solidFill>
              </a:rPr>
              <a:t>The current setup for the 'ABX by Prescribers' table provides</a:t>
            </a:r>
            <a:r>
              <a:rPr lang="en-US" sz="1100" b="1" baseline="0">
                <a:solidFill>
                  <a:schemeClr val="bg1"/>
                </a:solidFill>
              </a:rPr>
              <a:t> sufficient space for up to 15 prescribers in a month.  If ADDITIONAL columns are needed, </a:t>
            </a:r>
          </a:p>
          <a:p>
            <a:r>
              <a:rPr lang="en-US" sz="1100" b="1" baseline="0">
                <a:solidFill>
                  <a:schemeClr val="bg1"/>
                </a:solidFill>
              </a:rPr>
              <a:t>1. Bring cursor to column header (e.g., AF)</a:t>
            </a:r>
          </a:p>
          <a:p>
            <a:r>
              <a:rPr lang="en-US" sz="1100" b="1" baseline="0">
                <a:solidFill>
                  <a:schemeClr val="bg1"/>
                </a:solidFill>
              </a:rPr>
              <a:t>2. Right click on the mouse</a:t>
            </a:r>
          </a:p>
          <a:p>
            <a:r>
              <a:rPr lang="en-US" sz="1100" b="1" baseline="0">
                <a:solidFill>
                  <a:schemeClr val="bg1"/>
                </a:solidFill>
              </a:rPr>
              <a:t>3. Select insert</a:t>
            </a:r>
          </a:p>
          <a:p>
            <a:r>
              <a:rPr lang="en-US" sz="1100" b="1" baseline="0">
                <a:solidFill>
                  <a:schemeClr val="bg1"/>
                </a:solidFill>
              </a:rPr>
              <a:t>4. Repeat steps 1-3 until the desired number of columns has been added</a:t>
            </a:r>
          </a:p>
          <a:p>
            <a:r>
              <a:rPr lang="en-US" sz="1100" b="1" baseline="0">
                <a:solidFill>
                  <a:schemeClr val="bg1"/>
                </a:solidFill>
              </a:rPr>
              <a:t>5. Follow steps in Instruction Box 2 to update pivot tables </a:t>
            </a:r>
            <a:endParaRPr lang="en-US" sz="1100" b="1">
              <a:solidFill>
                <a:schemeClr val="bg1"/>
              </a:solidFill>
            </a:endParaRPr>
          </a:p>
        </xdr:txBody>
      </xdr:sp>
      <xdr:cxnSp macro="">
        <xdr:nvCxnSpPr>
          <xdr:cNvPr id="11" name="Straight Arrow Connector 10">
            <a:extLst>
              <a:ext uri="{FF2B5EF4-FFF2-40B4-BE49-F238E27FC236}">
                <a16:creationId xmlns:a16="http://schemas.microsoft.com/office/drawing/2014/main" id="{00000000-0008-0000-0300-00000B000000}"/>
              </a:ext>
            </a:extLst>
          </xdr:cNvPr>
          <xdr:cNvCxnSpPr>
            <a:stCxn id="10" idx="0"/>
          </xdr:cNvCxnSpPr>
        </xdr:nvCxnSpPr>
        <xdr:spPr>
          <a:xfrm flipH="1" flipV="1">
            <a:off x="838961" y="4936636"/>
            <a:ext cx="345906" cy="1105958"/>
          </a:xfrm>
          <a:prstGeom prst="straightConnector1">
            <a:avLst/>
          </a:prstGeom>
          <a:ln w="28575">
            <a:solidFill>
              <a:schemeClr val="tx1">
                <a:lumMod val="65000"/>
                <a:lumOff val="35000"/>
              </a:schemeClr>
            </a:solidFill>
            <a:tailEnd type="triangle"/>
          </a:ln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21</xdr:col>
      <xdr:colOff>1062751</xdr:colOff>
      <xdr:row>32</xdr:row>
      <xdr:rowOff>133350</xdr:rowOff>
    </xdr:from>
    <xdr:to>
      <xdr:col>23</xdr:col>
      <xdr:colOff>1752600</xdr:colOff>
      <xdr:row>50</xdr:row>
      <xdr:rowOff>9525</xdr:rowOff>
    </xdr:to>
    <xdr:cxnSp macro="">
      <xdr:nvCxnSpPr>
        <xdr:cNvPr id="12" name="Straight Arrow Connector 11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CxnSpPr>
          <a:stCxn id="7" idx="2"/>
        </xdr:cNvCxnSpPr>
      </xdr:nvCxnSpPr>
      <xdr:spPr>
        <a:xfrm>
          <a:off x="27647026" y="6610350"/>
          <a:ext cx="1880474" cy="3305175"/>
        </a:xfrm>
        <a:prstGeom prst="straightConnector1">
          <a:avLst/>
        </a:prstGeom>
        <a:ln w="28575">
          <a:solidFill>
            <a:schemeClr val="tx1">
              <a:lumMod val="65000"/>
              <a:lumOff val="35000"/>
            </a:schemeClr>
          </a:solidFill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352425</xdr:colOff>
      <xdr:row>16</xdr:row>
      <xdr:rowOff>171450</xdr:rowOff>
    </xdr:from>
    <xdr:to>
      <xdr:col>9</xdr:col>
      <xdr:colOff>1905000</xdr:colOff>
      <xdr:row>23</xdr:row>
      <xdr:rowOff>180975</xdr:rowOff>
    </xdr:to>
    <xdr:grpSp>
      <xdr:nvGrpSpPr>
        <xdr:cNvPr id="13" name="Group 12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GrpSpPr/>
      </xdr:nvGrpSpPr>
      <xdr:grpSpPr>
        <a:xfrm>
          <a:off x="8877300" y="3560763"/>
          <a:ext cx="3267075" cy="1343025"/>
          <a:chOff x="8724900" y="4210050"/>
          <a:chExt cx="3190875" cy="1343025"/>
        </a:xfrm>
      </xdr:grpSpPr>
      <xdr:sp macro="" textlink="">
        <xdr:nvSpPr>
          <xdr:cNvPr id="14" name="Right Arrow 13">
            <a:extLst>
              <a:ext uri="{FF2B5EF4-FFF2-40B4-BE49-F238E27FC236}">
                <a16:creationId xmlns:a16="http://schemas.microsoft.com/office/drawing/2014/main" id="{00000000-0008-0000-0300-00000E000000}"/>
              </a:ext>
            </a:extLst>
          </xdr:cNvPr>
          <xdr:cNvSpPr/>
        </xdr:nvSpPr>
        <xdr:spPr>
          <a:xfrm>
            <a:off x="8724900" y="4210050"/>
            <a:ext cx="3190875" cy="1343025"/>
          </a:xfrm>
          <a:prstGeom prst="rightArrow">
            <a:avLst/>
          </a:prstGeom>
          <a:solidFill>
            <a:srgbClr val="0070C0"/>
          </a:solidFill>
          <a:ln w="19050">
            <a:solidFill>
              <a:schemeClr val="tx1">
                <a:lumMod val="65000"/>
                <a:lumOff val="3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15" name="TextBox 14">
            <a:extLst>
              <a:ext uri="{FF2B5EF4-FFF2-40B4-BE49-F238E27FC236}">
                <a16:creationId xmlns:a16="http://schemas.microsoft.com/office/drawing/2014/main" id="{00000000-0008-0000-0300-00000F000000}"/>
              </a:ext>
            </a:extLst>
          </xdr:cNvPr>
          <xdr:cNvSpPr txBox="1"/>
        </xdr:nvSpPr>
        <xdr:spPr>
          <a:xfrm>
            <a:off x="8791575" y="4733926"/>
            <a:ext cx="2790825" cy="2667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1100" b="1">
                <a:solidFill>
                  <a:schemeClr val="bg1"/>
                </a:solidFill>
              </a:rPr>
              <a:t>Scroll to the right for additional information</a:t>
            </a:r>
          </a:p>
        </xdr:txBody>
      </xdr:sp>
    </xdr:grpSp>
    <xdr:clientData/>
  </xdr:twoCellAnchor>
  <xdr:twoCellAnchor>
    <xdr:from>
      <xdr:col>32</xdr:col>
      <xdr:colOff>314325</xdr:colOff>
      <xdr:row>4</xdr:row>
      <xdr:rowOff>28575</xdr:rowOff>
    </xdr:from>
    <xdr:to>
      <xdr:col>35</xdr:col>
      <xdr:colOff>762000</xdr:colOff>
      <xdr:row>11</xdr:row>
      <xdr:rowOff>38100</xdr:rowOff>
    </xdr:to>
    <xdr:grpSp>
      <xdr:nvGrpSpPr>
        <xdr:cNvPr id="16" name="Group 15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GrpSpPr/>
      </xdr:nvGrpSpPr>
      <xdr:grpSpPr>
        <a:xfrm>
          <a:off x="42168763" y="1147763"/>
          <a:ext cx="3328987" cy="1327150"/>
          <a:chOff x="8724900" y="4210050"/>
          <a:chExt cx="3190875" cy="1343025"/>
        </a:xfrm>
      </xdr:grpSpPr>
      <xdr:sp macro="" textlink="">
        <xdr:nvSpPr>
          <xdr:cNvPr id="17" name="Right Arrow 16">
            <a:extLst>
              <a:ext uri="{FF2B5EF4-FFF2-40B4-BE49-F238E27FC236}">
                <a16:creationId xmlns:a16="http://schemas.microsoft.com/office/drawing/2014/main" id="{00000000-0008-0000-0300-000011000000}"/>
              </a:ext>
            </a:extLst>
          </xdr:cNvPr>
          <xdr:cNvSpPr/>
        </xdr:nvSpPr>
        <xdr:spPr>
          <a:xfrm>
            <a:off x="8724900" y="4210050"/>
            <a:ext cx="3190875" cy="1343025"/>
          </a:xfrm>
          <a:prstGeom prst="rightArrow">
            <a:avLst/>
          </a:prstGeom>
          <a:solidFill>
            <a:srgbClr val="0070C0"/>
          </a:solidFill>
          <a:ln w="19050">
            <a:solidFill>
              <a:schemeClr val="tx1">
                <a:lumMod val="65000"/>
                <a:lumOff val="3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18" name="TextBox 17">
            <a:extLst>
              <a:ext uri="{FF2B5EF4-FFF2-40B4-BE49-F238E27FC236}">
                <a16:creationId xmlns:a16="http://schemas.microsoft.com/office/drawing/2014/main" id="{00000000-0008-0000-0300-000012000000}"/>
              </a:ext>
            </a:extLst>
          </xdr:cNvPr>
          <xdr:cNvSpPr txBox="1"/>
        </xdr:nvSpPr>
        <xdr:spPr>
          <a:xfrm>
            <a:off x="8791575" y="4733926"/>
            <a:ext cx="2790825" cy="2667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1100" b="1">
                <a:solidFill>
                  <a:schemeClr val="bg1"/>
                </a:solidFill>
              </a:rPr>
              <a:t>Scroll to the right for additional information</a:t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195262</xdr:colOff>
      <xdr:row>7</xdr:row>
      <xdr:rowOff>11117</xdr:rowOff>
    </xdr:from>
    <xdr:to>
      <xdr:col>3</xdr:col>
      <xdr:colOff>1400175</xdr:colOff>
      <xdr:row>19</xdr:row>
      <xdr:rowOff>131761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pSpPr/>
      </xdr:nvGrpSpPr>
      <xdr:grpSpPr>
        <a:xfrm>
          <a:off x="1362075" y="1693867"/>
          <a:ext cx="4443413" cy="2398707"/>
          <a:chOff x="429168" y="5426846"/>
          <a:chExt cx="4476788" cy="417790"/>
        </a:xfrm>
      </xdr:grpSpPr>
      <xdr:sp macro="" textlink="">
        <xdr:nvSpPr>
          <xdr:cNvPr id="3" name="TextBox 2">
            <a:extLst>
              <a:ext uri="{FF2B5EF4-FFF2-40B4-BE49-F238E27FC236}">
                <a16:creationId xmlns:a16="http://schemas.microsoft.com/office/drawing/2014/main" id="{00000000-0008-0000-0400-000003000000}"/>
              </a:ext>
            </a:extLst>
          </xdr:cNvPr>
          <xdr:cNvSpPr txBox="1"/>
        </xdr:nvSpPr>
        <xdr:spPr>
          <a:xfrm>
            <a:off x="1895476" y="5553075"/>
            <a:ext cx="3010480" cy="291561"/>
          </a:xfrm>
          <a:prstGeom prst="rect">
            <a:avLst/>
          </a:prstGeom>
          <a:solidFill>
            <a:srgbClr val="0070C0"/>
          </a:solidFill>
          <a:ln w="25400" cmpd="sng">
            <a:solidFill>
              <a:schemeClr val="tx1">
                <a:lumMod val="65000"/>
                <a:lumOff val="35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1100" b="1" u="sng">
                <a:solidFill>
                  <a:schemeClr val="bg1"/>
                </a:solidFill>
              </a:rPr>
              <a:t>Instruction</a:t>
            </a:r>
            <a:r>
              <a:rPr lang="en-US" sz="1100" b="1" u="sng" baseline="0">
                <a:solidFill>
                  <a:schemeClr val="bg1"/>
                </a:solidFill>
              </a:rPr>
              <a:t> Box 1</a:t>
            </a:r>
          </a:p>
          <a:p>
            <a:r>
              <a:rPr lang="en-US" sz="1100" b="1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t>To enter your facility data, 	         </a:t>
            </a:r>
            <a:endParaRPr lang="en-US">
              <a:solidFill>
                <a:schemeClr val="bg1"/>
              </a:solidFill>
              <a:effectLst/>
            </a:endParaRPr>
          </a:p>
          <a:p>
            <a:r>
              <a:rPr lang="en-US" sz="1100" b="1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t>1. Highlight</a:t>
            </a:r>
            <a:r>
              <a:rPr lang="en-US" sz="1100" b="1" baseline="0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t> cell range A3 to R18</a:t>
            </a:r>
            <a:endParaRPr lang="en-US">
              <a:solidFill>
                <a:schemeClr val="bg1"/>
              </a:solidFill>
              <a:effectLst/>
            </a:endParaRPr>
          </a:p>
          <a:p>
            <a:r>
              <a:rPr lang="en-US" sz="1100" b="1" baseline="0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t>2. Press 'Delete' on your keyboard</a:t>
            </a:r>
            <a:endParaRPr lang="en-US">
              <a:solidFill>
                <a:schemeClr val="bg1"/>
              </a:solidFill>
              <a:effectLst/>
            </a:endParaRPr>
          </a:p>
          <a:p>
            <a:r>
              <a:rPr lang="en-US" sz="1100" b="1" baseline="0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t>3. Enter your facility data, starting with cell A3</a:t>
            </a:r>
            <a:endParaRPr lang="en-US">
              <a:solidFill>
                <a:schemeClr val="bg1"/>
              </a:solidFill>
              <a:effectLst/>
            </a:endParaRPr>
          </a:p>
          <a:p>
            <a:r>
              <a:rPr lang="en-US" sz="1100" b="1" baseline="0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t>4. Continue typing in cell B3, C3, etc.</a:t>
            </a:r>
            <a:endParaRPr lang="en-US">
              <a:solidFill>
                <a:schemeClr val="bg1"/>
              </a:solidFill>
              <a:effectLst/>
            </a:endParaRPr>
          </a:p>
          <a:p>
            <a:r>
              <a:rPr lang="en-US" sz="1100" b="1" baseline="0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t>5. DO NOT SKIP ANY ROW</a:t>
            </a:r>
            <a:endParaRPr lang="en-US">
              <a:solidFill>
                <a:schemeClr val="bg1"/>
              </a:solidFill>
              <a:effectLst/>
            </a:endParaRPr>
          </a:p>
        </xdr:txBody>
      </xdr:sp>
      <xdr:cxnSp macro="">
        <xdr:nvCxnSpPr>
          <xdr:cNvPr id="4" name="Straight Arrow Connector 3">
            <a:extLst>
              <a:ext uri="{FF2B5EF4-FFF2-40B4-BE49-F238E27FC236}">
                <a16:creationId xmlns:a16="http://schemas.microsoft.com/office/drawing/2014/main" id="{00000000-0008-0000-0400-000004000000}"/>
              </a:ext>
            </a:extLst>
          </xdr:cNvPr>
          <xdr:cNvCxnSpPr>
            <a:stCxn id="3" idx="1"/>
          </xdr:cNvCxnSpPr>
        </xdr:nvCxnSpPr>
        <xdr:spPr>
          <a:xfrm flipH="1" flipV="1">
            <a:off x="429168" y="5426846"/>
            <a:ext cx="1466308" cy="272010"/>
          </a:xfrm>
          <a:prstGeom prst="straightConnector1">
            <a:avLst/>
          </a:prstGeom>
          <a:ln w="28575">
            <a:solidFill>
              <a:schemeClr val="tx1">
                <a:lumMod val="65000"/>
                <a:lumOff val="35000"/>
              </a:schemeClr>
            </a:solidFill>
            <a:tailEnd type="triangle"/>
          </a:ln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21</xdr:col>
      <xdr:colOff>2547937</xdr:colOff>
      <xdr:row>9</xdr:row>
      <xdr:rowOff>96838</xdr:rowOff>
    </xdr:from>
    <xdr:to>
      <xdr:col>24</xdr:col>
      <xdr:colOff>1624012</xdr:colOff>
      <xdr:row>14</xdr:row>
      <xdr:rowOff>146051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 txBox="1"/>
      </xdr:nvSpPr>
      <xdr:spPr>
        <a:xfrm>
          <a:off x="29281437" y="2152651"/>
          <a:ext cx="3386138" cy="1001713"/>
        </a:xfrm>
        <a:prstGeom prst="rect">
          <a:avLst/>
        </a:prstGeom>
        <a:solidFill>
          <a:srgbClr val="0070C0"/>
        </a:solidFill>
        <a:ln w="25400" cmpd="sng">
          <a:solidFill>
            <a:schemeClr val="tx1">
              <a:lumMod val="65000"/>
              <a:lumOff val="3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 u="sng">
              <a:solidFill>
                <a:schemeClr val="bg1"/>
              </a:solidFill>
            </a:rPr>
            <a:t>Instruction Box 2</a:t>
          </a:r>
        </a:p>
        <a:p>
          <a:r>
            <a:rPr lang="en-US" sz="1100" b="1">
              <a:solidFill>
                <a:schemeClr val="bg1"/>
              </a:solidFill>
            </a:rPr>
            <a:t>To update all pivot tables under Summary 1,</a:t>
          </a:r>
        </a:p>
        <a:p>
          <a:r>
            <a:rPr lang="en-US" sz="1100" b="1">
              <a:solidFill>
                <a:schemeClr val="bg1"/>
              </a:solidFill>
            </a:rPr>
            <a:t>1. Click on any area of the</a:t>
          </a:r>
          <a:r>
            <a:rPr lang="en-US" sz="1100" b="1" baseline="0">
              <a:solidFill>
                <a:schemeClr val="bg1"/>
              </a:solidFill>
            </a:rPr>
            <a:t> pivot table (e.g., cell U3)</a:t>
          </a:r>
        </a:p>
        <a:p>
          <a:r>
            <a:rPr lang="en-US" sz="1100" b="1" baseline="0">
              <a:solidFill>
                <a:schemeClr val="bg1"/>
              </a:solidFill>
            </a:rPr>
            <a:t>2. Under PIVOTTABLE TOOLS, click ANALYZE</a:t>
          </a:r>
        </a:p>
        <a:p>
          <a:r>
            <a:rPr lang="en-US" sz="1100" b="1" baseline="0">
              <a:solidFill>
                <a:schemeClr val="bg1"/>
              </a:solidFill>
            </a:rPr>
            <a:t>3. In the DATA group, click REFRESH</a:t>
          </a:r>
          <a:endParaRPr lang="en-US" sz="1100" b="1">
            <a:solidFill>
              <a:schemeClr val="bg1"/>
            </a:solidFill>
          </a:endParaRPr>
        </a:p>
      </xdr:txBody>
    </xdr:sp>
    <xdr:clientData/>
  </xdr:twoCellAnchor>
  <xdr:twoCellAnchor>
    <xdr:from>
      <xdr:col>21</xdr:col>
      <xdr:colOff>2001678</xdr:colOff>
      <xdr:row>29</xdr:row>
      <xdr:rowOff>19051</xdr:rowOff>
    </xdr:from>
    <xdr:to>
      <xdr:col>24</xdr:col>
      <xdr:colOff>1857373</xdr:colOff>
      <xdr:row>49</xdr:row>
      <xdr:rowOff>152398</xdr:rowOff>
    </xdr:to>
    <xdr:grpSp>
      <xdr:nvGrpSpPr>
        <xdr:cNvPr id="6" name="Group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GrpSpPr/>
      </xdr:nvGrpSpPr>
      <xdr:grpSpPr>
        <a:xfrm>
          <a:off x="29195553" y="5884864"/>
          <a:ext cx="4165758" cy="3943347"/>
          <a:chOff x="1895476" y="4901800"/>
          <a:chExt cx="3293424" cy="3418175"/>
        </a:xfrm>
      </xdr:grpSpPr>
      <xdr:sp macro="" textlink="">
        <xdr:nvSpPr>
          <xdr:cNvPr id="7" name="TextBox 6">
            <a:extLst>
              <a:ext uri="{FF2B5EF4-FFF2-40B4-BE49-F238E27FC236}">
                <a16:creationId xmlns:a16="http://schemas.microsoft.com/office/drawing/2014/main" id="{00000000-0008-0000-0400-000007000000}"/>
              </a:ext>
            </a:extLst>
          </xdr:cNvPr>
          <xdr:cNvSpPr txBox="1"/>
        </xdr:nvSpPr>
        <xdr:spPr>
          <a:xfrm>
            <a:off x="1895476" y="4901800"/>
            <a:ext cx="3293424" cy="586208"/>
          </a:xfrm>
          <a:prstGeom prst="rect">
            <a:avLst/>
          </a:prstGeom>
          <a:solidFill>
            <a:srgbClr val="0070C0"/>
          </a:solidFill>
          <a:ln w="28575" cmpd="sng">
            <a:solidFill>
              <a:schemeClr val="tx1">
                <a:lumMod val="65000"/>
                <a:lumOff val="35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1100" b="1" u="sng">
                <a:solidFill>
                  <a:schemeClr val="bg1"/>
                </a:solidFill>
              </a:rPr>
              <a:t>Instruction Box 3</a:t>
            </a:r>
          </a:p>
          <a:p>
            <a:r>
              <a:rPr lang="en-US" sz="1100" b="1">
                <a:solidFill>
                  <a:schemeClr val="bg1"/>
                </a:solidFill>
              </a:rPr>
              <a:t>To obtain</a:t>
            </a:r>
            <a:r>
              <a:rPr lang="en-US" sz="1100" b="1" baseline="0">
                <a:solidFill>
                  <a:schemeClr val="bg1"/>
                </a:solidFill>
              </a:rPr>
              <a:t> facility-specific data from Summary 2 and Summary 3,</a:t>
            </a:r>
            <a:r>
              <a:rPr lang="en-US" sz="1100" b="1">
                <a:solidFill>
                  <a:schemeClr val="bg1"/>
                </a:solidFill>
              </a:rPr>
              <a:t>                     </a:t>
            </a:r>
            <a:r>
              <a:rPr lang="en-US" sz="1100" b="1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t>1. Enter your</a:t>
            </a:r>
            <a:r>
              <a:rPr lang="en-US" sz="1100" b="1" baseline="0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t> facility Total Resident-Day for the month in </a:t>
            </a:r>
            <a:r>
              <a:rPr lang="en-US" sz="1100" b="1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t>cell V52   </a:t>
            </a:r>
            <a:endParaRPr lang="en-US" sz="1100" b="1">
              <a:solidFill>
                <a:schemeClr val="bg1"/>
              </a:solidFill>
            </a:endParaRPr>
          </a:p>
        </xdr:txBody>
      </xdr:sp>
      <xdr:cxnSp macro="">
        <xdr:nvCxnSpPr>
          <xdr:cNvPr id="8" name="Straight Arrow Connector 7">
            <a:extLst>
              <a:ext uri="{FF2B5EF4-FFF2-40B4-BE49-F238E27FC236}">
                <a16:creationId xmlns:a16="http://schemas.microsoft.com/office/drawing/2014/main" id="{00000000-0008-0000-0400-000008000000}"/>
              </a:ext>
            </a:extLst>
          </xdr:cNvPr>
          <xdr:cNvCxnSpPr>
            <a:stCxn id="7" idx="2"/>
          </xdr:cNvCxnSpPr>
        </xdr:nvCxnSpPr>
        <xdr:spPr>
          <a:xfrm flipH="1">
            <a:off x="2226123" y="5488008"/>
            <a:ext cx="1316066" cy="2831967"/>
          </a:xfrm>
          <a:prstGeom prst="straightConnector1">
            <a:avLst/>
          </a:prstGeom>
          <a:ln w="28575">
            <a:solidFill>
              <a:schemeClr val="tx1">
                <a:lumMod val="65000"/>
                <a:lumOff val="35000"/>
              </a:schemeClr>
            </a:solidFill>
            <a:tailEnd type="triangle"/>
          </a:ln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27</xdr:col>
      <xdr:colOff>1013101</xdr:colOff>
      <xdr:row>4</xdr:row>
      <xdr:rowOff>57150</xdr:rowOff>
    </xdr:from>
    <xdr:to>
      <xdr:col>32</xdr:col>
      <xdr:colOff>257174</xdr:colOff>
      <xdr:row>19</xdr:row>
      <xdr:rowOff>123825</xdr:rowOff>
    </xdr:to>
    <xdr:grpSp>
      <xdr:nvGrpSpPr>
        <xdr:cNvPr id="9" name="Group 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GrpSpPr/>
      </xdr:nvGrpSpPr>
      <xdr:grpSpPr>
        <a:xfrm>
          <a:off x="36390539" y="1176338"/>
          <a:ext cx="4879698" cy="2908300"/>
          <a:chOff x="-778995" y="4936636"/>
          <a:chExt cx="3927723" cy="2216425"/>
        </a:xfrm>
      </xdr:grpSpPr>
      <xdr:sp macro="" textlink="">
        <xdr:nvSpPr>
          <xdr:cNvPr id="10" name="TextBox 9">
            <a:extLst>
              <a:ext uri="{FF2B5EF4-FFF2-40B4-BE49-F238E27FC236}">
                <a16:creationId xmlns:a16="http://schemas.microsoft.com/office/drawing/2014/main" id="{00000000-0008-0000-0400-00000A000000}"/>
              </a:ext>
            </a:extLst>
          </xdr:cNvPr>
          <xdr:cNvSpPr txBox="1"/>
        </xdr:nvSpPr>
        <xdr:spPr>
          <a:xfrm>
            <a:off x="-778995" y="6042594"/>
            <a:ext cx="3927723" cy="1110467"/>
          </a:xfrm>
          <a:prstGeom prst="rect">
            <a:avLst/>
          </a:prstGeom>
          <a:solidFill>
            <a:srgbClr val="0070C0"/>
          </a:solidFill>
          <a:ln w="25400" cmpd="sng">
            <a:solidFill>
              <a:schemeClr val="tx1">
                <a:lumMod val="65000"/>
                <a:lumOff val="35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1100" b="1" u="sng">
                <a:solidFill>
                  <a:schemeClr val="bg1"/>
                </a:solidFill>
              </a:rPr>
              <a:t>Instruction Box 4 </a:t>
            </a:r>
          </a:p>
          <a:p>
            <a:r>
              <a:rPr lang="en-US" sz="1100" b="1">
                <a:solidFill>
                  <a:schemeClr val="bg1"/>
                </a:solidFill>
              </a:rPr>
              <a:t>The current setup for the 'ABX by Prescribers' table provides</a:t>
            </a:r>
            <a:r>
              <a:rPr lang="en-US" sz="1100" b="1" baseline="0">
                <a:solidFill>
                  <a:schemeClr val="bg1"/>
                </a:solidFill>
              </a:rPr>
              <a:t> sufficient space for up to 15 prescribers in a month.  If ADDITIONAL columns are needed, </a:t>
            </a:r>
          </a:p>
          <a:p>
            <a:r>
              <a:rPr lang="en-US" sz="1100" b="1" baseline="0">
                <a:solidFill>
                  <a:schemeClr val="bg1"/>
                </a:solidFill>
              </a:rPr>
              <a:t>1. Bring cursor to column header (e.g., AF)</a:t>
            </a:r>
          </a:p>
          <a:p>
            <a:r>
              <a:rPr lang="en-US" sz="1100" b="1" baseline="0">
                <a:solidFill>
                  <a:schemeClr val="bg1"/>
                </a:solidFill>
              </a:rPr>
              <a:t>2. Right click on the mouse</a:t>
            </a:r>
          </a:p>
          <a:p>
            <a:r>
              <a:rPr lang="en-US" sz="1100" b="1" baseline="0">
                <a:solidFill>
                  <a:schemeClr val="bg1"/>
                </a:solidFill>
              </a:rPr>
              <a:t>3. Select insert</a:t>
            </a:r>
          </a:p>
          <a:p>
            <a:r>
              <a:rPr lang="en-US" sz="1100" b="1" baseline="0">
                <a:solidFill>
                  <a:schemeClr val="bg1"/>
                </a:solidFill>
              </a:rPr>
              <a:t>4. Repeat steps 1-3 until the desired number of columns has been added</a:t>
            </a:r>
          </a:p>
          <a:p>
            <a:r>
              <a:rPr lang="en-US" sz="1100" b="1" baseline="0">
                <a:solidFill>
                  <a:schemeClr val="bg1"/>
                </a:solidFill>
              </a:rPr>
              <a:t>5. Follow steps in Instruction Box 2 to update pivot tables </a:t>
            </a:r>
            <a:endParaRPr lang="en-US" sz="1100" b="1">
              <a:solidFill>
                <a:schemeClr val="bg1"/>
              </a:solidFill>
            </a:endParaRPr>
          </a:p>
        </xdr:txBody>
      </xdr:sp>
      <xdr:cxnSp macro="">
        <xdr:nvCxnSpPr>
          <xdr:cNvPr id="11" name="Straight Arrow Connector 10">
            <a:extLst>
              <a:ext uri="{FF2B5EF4-FFF2-40B4-BE49-F238E27FC236}">
                <a16:creationId xmlns:a16="http://schemas.microsoft.com/office/drawing/2014/main" id="{00000000-0008-0000-0400-00000B000000}"/>
              </a:ext>
            </a:extLst>
          </xdr:cNvPr>
          <xdr:cNvCxnSpPr>
            <a:stCxn id="10" idx="0"/>
          </xdr:cNvCxnSpPr>
        </xdr:nvCxnSpPr>
        <xdr:spPr>
          <a:xfrm flipH="1" flipV="1">
            <a:off x="838961" y="4936636"/>
            <a:ext cx="345906" cy="1105958"/>
          </a:xfrm>
          <a:prstGeom prst="straightConnector1">
            <a:avLst/>
          </a:prstGeom>
          <a:ln w="28575">
            <a:solidFill>
              <a:schemeClr val="tx1">
                <a:lumMod val="65000"/>
                <a:lumOff val="35000"/>
              </a:schemeClr>
            </a:solidFill>
            <a:tailEnd type="triangle"/>
          </a:ln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22</xdr:col>
      <xdr:colOff>1062751</xdr:colOff>
      <xdr:row>32</xdr:row>
      <xdr:rowOff>123825</xdr:rowOff>
    </xdr:from>
    <xdr:to>
      <xdr:col>24</xdr:col>
      <xdr:colOff>1752600</xdr:colOff>
      <xdr:row>50</xdr:row>
      <xdr:rowOff>9525</xdr:rowOff>
    </xdr:to>
    <xdr:cxnSp macro="">
      <xdr:nvCxnSpPr>
        <xdr:cNvPr id="12" name="Straight Arrow Connector 11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CxnSpPr>
          <a:stCxn id="7" idx="2"/>
        </xdr:cNvCxnSpPr>
      </xdr:nvCxnSpPr>
      <xdr:spPr>
        <a:xfrm>
          <a:off x="27647026" y="6600825"/>
          <a:ext cx="1880474" cy="3314700"/>
        </a:xfrm>
        <a:prstGeom prst="straightConnector1">
          <a:avLst/>
        </a:prstGeom>
        <a:ln w="28575">
          <a:solidFill>
            <a:schemeClr val="tx1">
              <a:lumMod val="65000"/>
              <a:lumOff val="35000"/>
            </a:schemeClr>
          </a:solidFill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352425</xdr:colOff>
      <xdr:row>12</xdr:row>
      <xdr:rowOff>171450</xdr:rowOff>
    </xdr:from>
    <xdr:to>
      <xdr:col>9</xdr:col>
      <xdr:colOff>1905000</xdr:colOff>
      <xdr:row>19</xdr:row>
      <xdr:rowOff>180975</xdr:rowOff>
    </xdr:to>
    <xdr:grpSp>
      <xdr:nvGrpSpPr>
        <xdr:cNvPr id="13" name="Group 12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GrpSpPr/>
      </xdr:nvGrpSpPr>
      <xdr:grpSpPr>
        <a:xfrm>
          <a:off x="8877300" y="2798763"/>
          <a:ext cx="3267075" cy="1343025"/>
          <a:chOff x="8724900" y="4210050"/>
          <a:chExt cx="3190875" cy="1343025"/>
        </a:xfrm>
      </xdr:grpSpPr>
      <xdr:sp macro="" textlink="">
        <xdr:nvSpPr>
          <xdr:cNvPr id="14" name="Right Arrow 13">
            <a:extLst>
              <a:ext uri="{FF2B5EF4-FFF2-40B4-BE49-F238E27FC236}">
                <a16:creationId xmlns:a16="http://schemas.microsoft.com/office/drawing/2014/main" id="{00000000-0008-0000-0400-00000E000000}"/>
              </a:ext>
            </a:extLst>
          </xdr:cNvPr>
          <xdr:cNvSpPr/>
        </xdr:nvSpPr>
        <xdr:spPr>
          <a:xfrm>
            <a:off x="8724900" y="4210050"/>
            <a:ext cx="3190875" cy="1343025"/>
          </a:xfrm>
          <a:prstGeom prst="rightArrow">
            <a:avLst/>
          </a:prstGeom>
          <a:solidFill>
            <a:srgbClr val="0070C0"/>
          </a:solidFill>
          <a:ln w="19050">
            <a:solidFill>
              <a:schemeClr val="tx1">
                <a:lumMod val="65000"/>
                <a:lumOff val="3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15" name="TextBox 14">
            <a:extLst>
              <a:ext uri="{FF2B5EF4-FFF2-40B4-BE49-F238E27FC236}">
                <a16:creationId xmlns:a16="http://schemas.microsoft.com/office/drawing/2014/main" id="{00000000-0008-0000-0400-00000F000000}"/>
              </a:ext>
            </a:extLst>
          </xdr:cNvPr>
          <xdr:cNvSpPr txBox="1"/>
        </xdr:nvSpPr>
        <xdr:spPr>
          <a:xfrm>
            <a:off x="8791575" y="4733926"/>
            <a:ext cx="2790825" cy="2667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1100" b="1">
                <a:solidFill>
                  <a:schemeClr val="bg1"/>
                </a:solidFill>
              </a:rPr>
              <a:t>Scroll to the right for additional information</a:t>
            </a:r>
          </a:p>
        </xdr:txBody>
      </xdr:sp>
    </xdr:grpSp>
    <xdr:clientData/>
  </xdr:twoCellAnchor>
  <xdr:twoCellAnchor>
    <xdr:from>
      <xdr:col>33</xdr:col>
      <xdr:colOff>400050</xdr:colOff>
      <xdr:row>4</xdr:row>
      <xdr:rowOff>28575</xdr:rowOff>
    </xdr:from>
    <xdr:to>
      <xdr:col>36</xdr:col>
      <xdr:colOff>847725</xdr:colOff>
      <xdr:row>11</xdr:row>
      <xdr:rowOff>38100</xdr:rowOff>
    </xdr:to>
    <xdr:grpSp>
      <xdr:nvGrpSpPr>
        <xdr:cNvPr id="16" name="Group 15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GrpSpPr/>
      </xdr:nvGrpSpPr>
      <xdr:grpSpPr>
        <a:xfrm>
          <a:off x="42373550" y="1147763"/>
          <a:ext cx="3328988" cy="1327150"/>
          <a:chOff x="8724900" y="4210050"/>
          <a:chExt cx="3190875" cy="1343025"/>
        </a:xfrm>
      </xdr:grpSpPr>
      <xdr:sp macro="" textlink="">
        <xdr:nvSpPr>
          <xdr:cNvPr id="17" name="Right Arrow 16">
            <a:extLst>
              <a:ext uri="{FF2B5EF4-FFF2-40B4-BE49-F238E27FC236}">
                <a16:creationId xmlns:a16="http://schemas.microsoft.com/office/drawing/2014/main" id="{00000000-0008-0000-0400-000011000000}"/>
              </a:ext>
            </a:extLst>
          </xdr:cNvPr>
          <xdr:cNvSpPr/>
        </xdr:nvSpPr>
        <xdr:spPr>
          <a:xfrm>
            <a:off x="8724900" y="4210050"/>
            <a:ext cx="3190875" cy="1343025"/>
          </a:xfrm>
          <a:prstGeom prst="rightArrow">
            <a:avLst/>
          </a:prstGeom>
          <a:solidFill>
            <a:srgbClr val="0070C0"/>
          </a:solidFill>
          <a:ln w="19050">
            <a:solidFill>
              <a:schemeClr val="tx1">
                <a:lumMod val="65000"/>
                <a:lumOff val="3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18" name="TextBox 17">
            <a:extLst>
              <a:ext uri="{FF2B5EF4-FFF2-40B4-BE49-F238E27FC236}">
                <a16:creationId xmlns:a16="http://schemas.microsoft.com/office/drawing/2014/main" id="{00000000-0008-0000-0400-000012000000}"/>
              </a:ext>
            </a:extLst>
          </xdr:cNvPr>
          <xdr:cNvSpPr txBox="1"/>
        </xdr:nvSpPr>
        <xdr:spPr>
          <a:xfrm>
            <a:off x="8791575" y="4733926"/>
            <a:ext cx="2790825" cy="2667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1100" b="1">
                <a:solidFill>
                  <a:schemeClr val="bg1"/>
                </a:solidFill>
              </a:rPr>
              <a:t>Scroll to the right for additional information</a:t>
            </a: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44449</xdr:colOff>
      <xdr:row>7</xdr:row>
      <xdr:rowOff>114300</xdr:rowOff>
    </xdr:from>
    <xdr:to>
      <xdr:col>3</xdr:col>
      <xdr:colOff>1223962</xdr:colOff>
      <xdr:row>19</xdr:row>
      <xdr:rowOff>23808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pSpPr/>
      </xdr:nvGrpSpPr>
      <xdr:grpSpPr>
        <a:xfrm>
          <a:off x="1211262" y="1804988"/>
          <a:ext cx="4418013" cy="2187570"/>
          <a:chOff x="429168" y="5426846"/>
          <a:chExt cx="4451243" cy="333807"/>
        </a:xfrm>
      </xdr:grpSpPr>
      <xdr:sp macro="" textlink="">
        <xdr:nvSpPr>
          <xdr:cNvPr id="3" name="TextBox 2">
            <a:extLst>
              <a:ext uri="{FF2B5EF4-FFF2-40B4-BE49-F238E27FC236}">
                <a16:creationId xmlns:a16="http://schemas.microsoft.com/office/drawing/2014/main" id="{00000000-0008-0000-0500-000003000000}"/>
              </a:ext>
            </a:extLst>
          </xdr:cNvPr>
          <xdr:cNvSpPr txBox="1"/>
        </xdr:nvSpPr>
        <xdr:spPr>
          <a:xfrm>
            <a:off x="1895476" y="5553075"/>
            <a:ext cx="2984935" cy="207578"/>
          </a:xfrm>
          <a:prstGeom prst="rect">
            <a:avLst/>
          </a:prstGeom>
          <a:solidFill>
            <a:srgbClr val="0070C0"/>
          </a:solidFill>
          <a:ln w="25400" cmpd="sng">
            <a:solidFill>
              <a:schemeClr val="tx1">
                <a:lumMod val="65000"/>
                <a:lumOff val="35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1100" b="1" u="sng">
                <a:solidFill>
                  <a:schemeClr val="bg1"/>
                </a:solidFill>
              </a:rPr>
              <a:t>Instruction</a:t>
            </a:r>
            <a:r>
              <a:rPr lang="en-US" sz="1100" b="1" u="sng" baseline="0">
                <a:solidFill>
                  <a:schemeClr val="bg1"/>
                </a:solidFill>
              </a:rPr>
              <a:t> Box 1</a:t>
            </a:r>
          </a:p>
          <a:p>
            <a:r>
              <a:rPr lang="en-US" sz="1100" b="1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t>To enter your facility data, 	         </a:t>
            </a:r>
            <a:endParaRPr lang="en-US">
              <a:solidFill>
                <a:schemeClr val="bg1"/>
              </a:solidFill>
              <a:effectLst/>
            </a:endParaRPr>
          </a:p>
          <a:p>
            <a:r>
              <a:rPr lang="en-US" sz="1100" b="1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t>1. Highlight</a:t>
            </a:r>
            <a:r>
              <a:rPr lang="en-US" sz="1100" b="1" baseline="0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t> cell range A3 to R18</a:t>
            </a:r>
            <a:endParaRPr lang="en-US">
              <a:solidFill>
                <a:schemeClr val="bg1"/>
              </a:solidFill>
              <a:effectLst/>
            </a:endParaRPr>
          </a:p>
          <a:p>
            <a:r>
              <a:rPr lang="en-US" sz="1100" b="1" baseline="0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t>2. Press 'Delete' on your keyboard</a:t>
            </a:r>
            <a:endParaRPr lang="en-US">
              <a:solidFill>
                <a:schemeClr val="bg1"/>
              </a:solidFill>
              <a:effectLst/>
            </a:endParaRPr>
          </a:p>
          <a:p>
            <a:r>
              <a:rPr lang="en-US" sz="1100" b="1" baseline="0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t>3. Enter your facility data, starting with cell A3</a:t>
            </a:r>
            <a:endParaRPr lang="en-US">
              <a:solidFill>
                <a:schemeClr val="bg1"/>
              </a:solidFill>
              <a:effectLst/>
            </a:endParaRPr>
          </a:p>
          <a:p>
            <a:r>
              <a:rPr lang="en-US" sz="1100" b="1" baseline="0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t>4. Continue typing in cell B3, C3, etc.</a:t>
            </a:r>
            <a:endParaRPr lang="en-US">
              <a:solidFill>
                <a:schemeClr val="bg1"/>
              </a:solidFill>
              <a:effectLst/>
            </a:endParaRPr>
          </a:p>
          <a:p>
            <a:r>
              <a:rPr lang="en-US" sz="1100" b="1" baseline="0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t>5. DO NOT SKIP ANY ROW</a:t>
            </a:r>
            <a:endParaRPr lang="en-US">
              <a:solidFill>
                <a:schemeClr val="bg1"/>
              </a:solidFill>
              <a:effectLst/>
            </a:endParaRPr>
          </a:p>
        </xdr:txBody>
      </xdr:sp>
      <xdr:cxnSp macro="">
        <xdr:nvCxnSpPr>
          <xdr:cNvPr id="4" name="Straight Arrow Connector 3">
            <a:extLst>
              <a:ext uri="{FF2B5EF4-FFF2-40B4-BE49-F238E27FC236}">
                <a16:creationId xmlns:a16="http://schemas.microsoft.com/office/drawing/2014/main" id="{00000000-0008-0000-0500-000004000000}"/>
              </a:ext>
            </a:extLst>
          </xdr:cNvPr>
          <xdr:cNvCxnSpPr>
            <a:stCxn id="3" idx="1"/>
          </xdr:cNvCxnSpPr>
        </xdr:nvCxnSpPr>
        <xdr:spPr>
          <a:xfrm flipH="1" flipV="1">
            <a:off x="429168" y="5426846"/>
            <a:ext cx="1466308" cy="230018"/>
          </a:xfrm>
          <a:prstGeom prst="straightConnector1">
            <a:avLst/>
          </a:prstGeom>
          <a:ln w="28575">
            <a:solidFill>
              <a:schemeClr val="tx1">
                <a:lumMod val="65000"/>
                <a:lumOff val="35000"/>
              </a:schemeClr>
            </a:solidFill>
            <a:tailEnd type="triangle"/>
          </a:ln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20</xdr:col>
      <xdr:colOff>2476499</xdr:colOff>
      <xdr:row>9</xdr:row>
      <xdr:rowOff>168276</xdr:rowOff>
    </xdr:from>
    <xdr:to>
      <xdr:col>23</xdr:col>
      <xdr:colOff>1552574</xdr:colOff>
      <xdr:row>15</xdr:row>
      <xdr:rowOff>26988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SpPr txBox="1"/>
      </xdr:nvSpPr>
      <xdr:spPr>
        <a:xfrm>
          <a:off x="29090937" y="2406651"/>
          <a:ext cx="3386137" cy="1001712"/>
        </a:xfrm>
        <a:prstGeom prst="rect">
          <a:avLst/>
        </a:prstGeom>
        <a:solidFill>
          <a:srgbClr val="0070C0"/>
        </a:solidFill>
        <a:ln w="25400" cmpd="sng">
          <a:solidFill>
            <a:schemeClr val="tx1">
              <a:lumMod val="65000"/>
              <a:lumOff val="3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 u="sng">
              <a:solidFill>
                <a:schemeClr val="bg1"/>
              </a:solidFill>
            </a:rPr>
            <a:t>Instruction Box 2</a:t>
          </a:r>
        </a:p>
        <a:p>
          <a:r>
            <a:rPr lang="en-US" sz="1100" b="1">
              <a:solidFill>
                <a:schemeClr val="bg1"/>
              </a:solidFill>
            </a:rPr>
            <a:t>To update all pivot tables under Summary 1,</a:t>
          </a:r>
        </a:p>
        <a:p>
          <a:r>
            <a:rPr lang="en-US" sz="1100" b="1">
              <a:solidFill>
                <a:schemeClr val="bg1"/>
              </a:solidFill>
            </a:rPr>
            <a:t>1. Click on any area of the</a:t>
          </a:r>
          <a:r>
            <a:rPr lang="en-US" sz="1100" b="1" baseline="0">
              <a:solidFill>
                <a:schemeClr val="bg1"/>
              </a:solidFill>
            </a:rPr>
            <a:t> pivot table (e.g., cell U3)</a:t>
          </a:r>
        </a:p>
        <a:p>
          <a:r>
            <a:rPr lang="en-US" sz="1100" b="1" baseline="0">
              <a:solidFill>
                <a:schemeClr val="bg1"/>
              </a:solidFill>
            </a:rPr>
            <a:t>2. Under PIVOTTABLE TOOLS, click ANALYZE</a:t>
          </a:r>
        </a:p>
        <a:p>
          <a:r>
            <a:rPr lang="en-US" sz="1100" b="1" baseline="0">
              <a:solidFill>
                <a:schemeClr val="bg1"/>
              </a:solidFill>
            </a:rPr>
            <a:t>3. In the DATA group, click REFRESH</a:t>
          </a:r>
          <a:endParaRPr lang="en-US" sz="1100" b="1">
            <a:solidFill>
              <a:schemeClr val="bg1"/>
            </a:solidFill>
          </a:endParaRPr>
        </a:p>
      </xdr:txBody>
    </xdr:sp>
    <xdr:clientData/>
  </xdr:twoCellAnchor>
  <xdr:twoCellAnchor>
    <xdr:from>
      <xdr:col>20</xdr:col>
      <xdr:colOff>2001678</xdr:colOff>
      <xdr:row>29</xdr:row>
      <xdr:rowOff>19051</xdr:rowOff>
    </xdr:from>
    <xdr:to>
      <xdr:col>23</xdr:col>
      <xdr:colOff>1857373</xdr:colOff>
      <xdr:row>49</xdr:row>
      <xdr:rowOff>152398</xdr:rowOff>
    </xdr:to>
    <xdr:grpSp>
      <xdr:nvGrpSpPr>
        <xdr:cNvPr id="6" name="Group 5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GrpSpPr/>
      </xdr:nvGrpSpPr>
      <xdr:grpSpPr>
        <a:xfrm>
          <a:off x="29076491" y="5892801"/>
          <a:ext cx="4165757" cy="3943347"/>
          <a:chOff x="1895476" y="4901800"/>
          <a:chExt cx="3293424" cy="3418175"/>
        </a:xfrm>
      </xdr:grpSpPr>
      <xdr:sp macro="" textlink="">
        <xdr:nvSpPr>
          <xdr:cNvPr id="7" name="TextBox 6">
            <a:extLst>
              <a:ext uri="{FF2B5EF4-FFF2-40B4-BE49-F238E27FC236}">
                <a16:creationId xmlns:a16="http://schemas.microsoft.com/office/drawing/2014/main" id="{00000000-0008-0000-0500-000007000000}"/>
              </a:ext>
            </a:extLst>
          </xdr:cNvPr>
          <xdr:cNvSpPr txBox="1"/>
        </xdr:nvSpPr>
        <xdr:spPr>
          <a:xfrm>
            <a:off x="1895476" y="4901800"/>
            <a:ext cx="3293424" cy="577952"/>
          </a:xfrm>
          <a:prstGeom prst="rect">
            <a:avLst/>
          </a:prstGeom>
          <a:solidFill>
            <a:srgbClr val="0070C0"/>
          </a:solidFill>
          <a:ln w="28575" cmpd="sng">
            <a:solidFill>
              <a:schemeClr val="tx1">
                <a:lumMod val="65000"/>
                <a:lumOff val="35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1100" b="1" u="sng">
                <a:solidFill>
                  <a:schemeClr val="bg1"/>
                </a:solidFill>
              </a:rPr>
              <a:t>Instruction Box 3</a:t>
            </a:r>
          </a:p>
          <a:p>
            <a:r>
              <a:rPr lang="en-US" sz="1100" b="1">
                <a:solidFill>
                  <a:schemeClr val="bg1"/>
                </a:solidFill>
              </a:rPr>
              <a:t>To obtain</a:t>
            </a:r>
            <a:r>
              <a:rPr lang="en-US" sz="1100" b="1" baseline="0">
                <a:solidFill>
                  <a:schemeClr val="bg1"/>
                </a:solidFill>
              </a:rPr>
              <a:t> facility-specific data from Summary 2 and Summary 3,</a:t>
            </a:r>
            <a:r>
              <a:rPr lang="en-US" sz="1100" b="1">
                <a:solidFill>
                  <a:schemeClr val="bg1"/>
                </a:solidFill>
              </a:rPr>
              <a:t>                     </a:t>
            </a:r>
            <a:r>
              <a:rPr lang="en-US" sz="1100" b="1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t>1. Enter your</a:t>
            </a:r>
            <a:r>
              <a:rPr lang="en-US" sz="1100" b="1" baseline="0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t> facility Total Resident-Day for the month in </a:t>
            </a:r>
            <a:r>
              <a:rPr lang="en-US" sz="1100" b="1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t>cell V52</a:t>
            </a:r>
            <a:endParaRPr lang="en-US" sz="1100" b="1">
              <a:solidFill>
                <a:schemeClr val="bg1"/>
              </a:solidFill>
            </a:endParaRPr>
          </a:p>
        </xdr:txBody>
      </xdr:sp>
      <xdr:cxnSp macro="">
        <xdr:nvCxnSpPr>
          <xdr:cNvPr id="8" name="Straight Arrow Connector 7">
            <a:extLst>
              <a:ext uri="{FF2B5EF4-FFF2-40B4-BE49-F238E27FC236}">
                <a16:creationId xmlns:a16="http://schemas.microsoft.com/office/drawing/2014/main" id="{00000000-0008-0000-0500-000008000000}"/>
              </a:ext>
            </a:extLst>
          </xdr:cNvPr>
          <xdr:cNvCxnSpPr>
            <a:stCxn id="7" idx="2"/>
          </xdr:cNvCxnSpPr>
        </xdr:nvCxnSpPr>
        <xdr:spPr>
          <a:xfrm flipH="1">
            <a:off x="2226123" y="5479752"/>
            <a:ext cx="1316066" cy="2840223"/>
          </a:xfrm>
          <a:prstGeom prst="straightConnector1">
            <a:avLst/>
          </a:prstGeom>
          <a:ln w="28575">
            <a:solidFill>
              <a:schemeClr val="tx1">
                <a:lumMod val="65000"/>
                <a:lumOff val="35000"/>
              </a:schemeClr>
            </a:solidFill>
            <a:tailEnd type="triangle"/>
          </a:ln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26</xdr:col>
      <xdr:colOff>1013101</xdr:colOff>
      <xdr:row>4</xdr:row>
      <xdr:rowOff>57150</xdr:rowOff>
    </xdr:from>
    <xdr:to>
      <xdr:col>31</xdr:col>
      <xdr:colOff>257174</xdr:colOff>
      <xdr:row>19</xdr:row>
      <xdr:rowOff>123825</xdr:rowOff>
    </xdr:to>
    <xdr:grpSp>
      <xdr:nvGrpSpPr>
        <xdr:cNvPr id="9" name="Group 8">
          <a:extLst>
            <a:ext uri="{FF2B5EF4-FFF2-40B4-BE49-F238E27FC236}">
              <a16:creationId xmlns:a16="http://schemas.microsoft.com/office/drawing/2014/main" id="{00000000-0008-0000-0500-000009000000}"/>
            </a:ext>
          </a:extLst>
        </xdr:cNvPr>
        <xdr:cNvGrpSpPr/>
      </xdr:nvGrpSpPr>
      <xdr:grpSpPr>
        <a:xfrm>
          <a:off x="36271476" y="1176338"/>
          <a:ext cx="4879698" cy="2916237"/>
          <a:chOff x="-778995" y="4936636"/>
          <a:chExt cx="3927723" cy="2216425"/>
        </a:xfrm>
      </xdr:grpSpPr>
      <xdr:sp macro="" textlink="">
        <xdr:nvSpPr>
          <xdr:cNvPr id="10" name="TextBox 9">
            <a:extLst>
              <a:ext uri="{FF2B5EF4-FFF2-40B4-BE49-F238E27FC236}">
                <a16:creationId xmlns:a16="http://schemas.microsoft.com/office/drawing/2014/main" id="{00000000-0008-0000-0500-00000A000000}"/>
              </a:ext>
            </a:extLst>
          </xdr:cNvPr>
          <xdr:cNvSpPr txBox="1"/>
        </xdr:nvSpPr>
        <xdr:spPr>
          <a:xfrm>
            <a:off x="-778995" y="6042594"/>
            <a:ext cx="3927723" cy="1110467"/>
          </a:xfrm>
          <a:prstGeom prst="rect">
            <a:avLst/>
          </a:prstGeom>
          <a:solidFill>
            <a:srgbClr val="0070C0"/>
          </a:solidFill>
          <a:ln w="25400" cmpd="sng">
            <a:solidFill>
              <a:schemeClr val="tx1">
                <a:lumMod val="65000"/>
                <a:lumOff val="35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1100" b="1" u="sng">
                <a:solidFill>
                  <a:schemeClr val="bg1"/>
                </a:solidFill>
              </a:rPr>
              <a:t>Instruction Box 4 </a:t>
            </a:r>
          </a:p>
          <a:p>
            <a:r>
              <a:rPr lang="en-US" sz="1100" b="1">
                <a:solidFill>
                  <a:schemeClr val="bg1"/>
                </a:solidFill>
              </a:rPr>
              <a:t>The current setup for the 'ABX by Prescribers' table provides</a:t>
            </a:r>
            <a:r>
              <a:rPr lang="en-US" sz="1100" b="1" baseline="0">
                <a:solidFill>
                  <a:schemeClr val="bg1"/>
                </a:solidFill>
              </a:rPr>
              <a:t> sufficient space for up to 15 prescribers in a month.  If ADDITIONAL columns are needed, </a:t>
            </a:r>
          </a:p>
          <a:p>
            <a:r>
              <a:rPr lang="en-US" sz="1100" b="1" baseline="0">
                <a:solidFill>
                  <a:schemeClr val="bg1"/>
                </a:solidFill>
              </a:rPr>
              <a:t>1. Bring cursor to column header (e.g., AF)</a:t>
            </a:r>
          </a:p>
          <a:p>
            <a:r>
              <a:rPr lang="en-US" sz="1100" b="1" baseline="0">
                <a:solidFill>
                  <a:schemeClr val="bg1"/>
                </a:solidFill>
              </a:rPr>
              <a:t>2. Right click on the mouse</a:t>
            </a:r>
          </a:p>
          <a:p>
            <a:r>
              <a:rPr lang="en-US" sz="1100" b="1" baseline="0">
                <a:solidFill>
                  <a:schemeClr val="bg1"/>
                </a:solidFill>
              </a:rPr>
              <a:t>3. Select insert</a:t>
            </a:r>
          </a:p>
          <a:p>
            <a:r>
              <a:rPr lang="en-US" sz="1100" b="1" baseline="0">
                <a:solidFill>
                  <a:schemeClr val="bg1"/>
                </a:solidFill>
              </a:rPr>
              <a:t>4. Repeat steps 1-3 until the desired number of columns has been added</a:t>
            </a:r>
          </a:p>
          <a:p>
            <a:r>
              <a:rPr lang="en-US" sz="1100" b="1" baseline="0">
                <a:solidFill>
                  <a:schemeClr val="bg1"/>
                </a:solidFill>
              </a:rPr>
              <a:t>5. Follow steps in Instruction Box 2 to update pivot tables </a:t>
            </a:r>
            <a:endParaRPr lang="en-US" sz="1100" b="1">
              <a:solidFill>
                <a:schemeClr val="bg1"/>
              </a:solidFill>
            </a:endParaRPr>
          </a:p>
        </xdr:txBody>
      </xdr:sp>
      <xdr:cxnSp macro="">
        <xdr:nvCxnSpPr>
          <xdr:cNvPr id="11" name="Straight Arrow Connector 10">
            <a:extLst>
              <a:ext uri="{FF2B5EF4-FFF2-40B4-BE49-F238E27FC236}">
                <a16:creationId xmlns:a16="http://schemas.microsoft.com/office/drawing/2014/main" id="{00000000-0008-0000-0500-00000B000000}"/>
              </a:ext>
            </a:extLst>
          </xdr:cNvPr>
          <xdr:cNvCxnSpPr>
            <a:stCxn id="10" idx="0"/>
          </xdr:cNvCxnSpPr>
        </xdr:nvCxnSpPr>
        <xdr:spPr>
          <a:xfrm flipH="1" flipV="1">
            <a:off x="838961" y="4936636"/>
            <a:ext cx="345906" cy="1105958"/>
          </a:xfrm>
          <a:prstGeom prst="straightConnector1">
            <a:avLst/>
          </a:prstGeom>
          <a:ln w="28575">
            <a:solidFill>
              <a:schemeClr val="tx1">
                <a:lumMod val="65000"/>
                <a:lumOff val="35000"/>
              </a:schemeClr>
            </a:solidFill>
            <a:tailEnd type="triangle"/>
          </a:ln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21</xdr:col>
      <xdr:colOff>1062751</xdr:colOff>
      <xdr:row>32</xdr:row>
      <xdr:rowOff>114300</xdr:rowOff>
    </xdr:from>
    <xdr:to>
      <xdr:col>23</xdr:col>
      <xdr:colOff>1752600</xdr:colOff>
      <xdr:row>50</xdr:row>
      <xdr:rowOff>9525</xdr:rowOff>
    </xdr:to>
    <xdr:cxnSp macro="">
      <xdr:nvCxnSpPr>
        <xdr:cNvPr id="12" name="Straight Arrow Connector 11">
          <a:extLst>
            <a:ext uri="{FF2B5EF4-FFF2-40B4-BE49-F238E27FC236}">
              <a16:creationId xmlns:a16="http://schemas.microsoft.com/office/drawing/2014/main" id="{00000000-0008-0000-0500-00000C000000}"/>
            </a:ext>
          </a:extLst>
        </xdr:cNvPr>
        <xdr:cNvCxnSpPr>
          <a:stCxn id="7" idx="2"/>
        </xdr:cNvCxnSpPr>
      </xdr:nvCxnSpPr>
      <xdr:spPr>
        <a:xfrm>
          <a:off x="27647026" y="6591300"/>
          <a:ext cx="1880474" cy="3324225"/>
        </a:xfrm>
        <a:prstGeom prst="straightConnector1">
          <a:avLst/>
        </a:prstGeom>
        <a:ln w="28575">
          <a:solidFill>
            <a:schemeClr val="tx1">
              <a:lumMod val="65000"/>
              <a:lumOff val="35000"/>
            </a:schemeClr>
          </a:solidFill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352425</xdr:colOff>
      <xdr:row>13</xdr:row>
      <xdr:rowOff>171450</xdr:rowOff>
    </xdr:from>
    <xdr:to>
      <xdr:col>9</xdr:col>
      <xdr:colOff>1905000</xdr:colOff>
      <xdr:row>20</xdr:row>
      <xdr:rowOff>180975</xdr:rowOff>
    </xdr:to>
    <xdr:grpSp>
      <xdr:nvGrpSpPr>
        <xdr:cNvPr id="13" name="Group 12">
          <a:extLst>
            <a:ext uri="{FF2B5EF4-FFF2-40B4-BE49-F238E27FC236}">
              <a16:creationId xmlns:a16="http://schemas.microsoft.com/office/drawing/2014/main" id="{00000000-0008-0000-0500-00000D000000}"/>
            </a:ext>
          </a:extLst>
        </xdr:cNvPr>
        <xdr:cNvGrpSpPr/>
      </xdr:nvGrpSpPr>
      <xdr:grpSpPr>
        <a:xfrm>
          <a:off x="8877300" y="2997200"/>
          <a:ext cx="3267075" cy="1343025"/>
          <a:chOff x="8724900" y="4210050"/>
          <a:chExt cx="3190875" cy="1343025"/>
        </a:xfrm>
      </xdr:grpSpPr>
      <xdr:sp macro="" textlink="">
        <xdr:nvSpPr>
          <xdr:cNvPr id="14" name="Right Arrow 13">
            <a:extLst>
              <a:ext uri="{FF2B5EF4-FFF2-40B4-BE49-F238E27FC236}">
                <a16:creationId xmlns:a16="http://schemas.microsoft.com/office/drawing/2014/main" id="{00000000-0008-0000-0500-00000E000000}"/>
              </a:ext>
            </a:extLst>
          </xdr:cNvPr>
          <xdr:cNvSpPr/>
        </xdr:nvSpPr>
        <xdr:spPr>
          <a:xfrm>
            <a:off x="8724900" y="4210050"/>
            <a:ext cx="3190875" cy="1343025"/>
          </a:xfrm>
          <a:prstGeom prst="rightArrow">
            <a:avLst/>
          </a:prstGeom>
          <a:solidFill>
            <a:srgbClr val="0070C0"/>
          </a:solidFill>
          <a:ln w="19050">
            <a:solidFill>
              <a:schemeClr val="tx1">
                <a:lumMod val="65000"/>
                <a:lumOff val="3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15" name="TextBox 14">
            <a:extLst>
              <a:ext uri="{FF2B5EF4-FFF2-40B4-BE49-F238E27FC236}">
                <a16:creationId xmlns:a16="http://schemas.microsoft.com/office/drawing/2014/main" id="{00000000-0008-0000-0500-00000F000000}"/>
              </a:ext>
            </a:extLst>
          </xdr:cNvPr>
          <xdr:cNvSpPr txBox="1"/>
        </xdr:nvSpPr>
        <xdr:spPr>
          <a:xfrm>
            <a:off x="8791575" y="4733926"/>
            <a:ext cx="2790825" cy="2667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1100" b="1">
                <a:solidFill>
                  <a:schemeClr val="bg1"/>
                </a:solidFill>
              </a:rPr>
              <a:t>Scroll to the right for additional information</a:t>
            </a:r>
          </a:p>
        </xdr:txBody>
      </xdr:sp>
    </xdr:grpSp>
    <xdr:clientData/>
  </xdr:twoCellAnchor>
  <xdr:twoCellAnchor>
    <xdr:from>
      <xdr:col>32</xdr:col>
      <xdr:colOff>400050</xdr:colOff>
      <xdr:row>4</xdr:row>
      <xdr:rowOff>28575</xdr:rowOff>
    </xdr:from>
    <xdr:to>
      <xdr:col>35</xdr:col>
      <xdr:colOff>847725</xdr:colOff>
      <xdr:row>11</xdr:row>
      <xdr:rowOff>38100</xdr:rowOff>
    </xdr:to>
    <xdr:grpSp>
      <xdr:nvGrpSpPr>
        <xdr:cNvPr id="16" name="Group 15">
          <a:extLst>
            <a:ext uri="{FF2B5EF4-FFF2-40B4-BE49-F238E27FC236}">
              <a16:creationId xmlns:a16="http://schemas.microsoft.com/office/drawing/2014/main" id="{00000000-0008-0000-0500-000010000000}"/>
            </a:ext>
          </a:extLst>
        </xdr:cNvPr>
        <xdr:cNvGrpSpPr/>
      </xdr:nvGrpSpPr>
      <xdr:grpSpPr>
        <a:xfrm>
          <a:off x="42254488" y="1147763"/>
          <a:ext cx="3328987" cy="1335087"/>
          <a:chOff x="8724900" y="4210050"/>
          <a:chExt cx="3190875" cy="1343025"/>
        </a:xfrm>
      </xdr:grpSpPr>
      <xdr:sp macro="" textlink="">
        <xdr:nvSpPr>
          <xdr:cNvPr id="17" name="Right Arrow 16">
            <a:extLst>
              <a:ext uri="{FF2B5EF4-FFF2-40B4-BE49-F238E27FC236}">
                <a16:creationId xmlns:a16="http://schemas.microsoft.com/office/drawing/2014/main" id="{00000000-0008-0000-0500-000011000000}"/>
              </a:ext>
            </a:extLst>
          </xdr:cNvPr>
          <xdr:cNvSpPr/>
        </xdr:nvSpPr>
        <xdr:spPr>
          <a:xfrm>
            <a:off x="8724900" y="4210050"/>
            <a:ext cx="3190875" cy="1343025"/>
          </a:xfrm>
          <a:prstGeom prst="rightArrow">
            <a:avLst/>
          </a:prstGeom>
          <a:solidFill>
            <a:srgbClr val="0070C0"/>
          </a:solidFill>
          <a:ln w="19050">
            <a:solidFill>
              <a:schemeClr val="tx1">
                <a:lumMod val="65000"/>
                <a:lumOff val="3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18" name="TextBox 17">
            <a:extLst>
              <a:ext uri="{FF2B5EF4-FFF2-40B4-BE49-F238E27FC236}">
                <a16:creationId xmlns:a16="http://schemas.microsoft.com/office/drawing/2014/main" id="{00000000-0008-0000-0500-000012000000}"/>
              </a:ext>
            </a:extLst>
          </xdr:cNvPr>
          <xdr:cNvSpPr txBox="1"/>
        </xdr:nvSpPr>
        <xdr:spPr>
          <a:xfrm>
            <a:off x="8791575" y="4733926"/>
            <a:ext cx="2790825" cy="2667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1100" b="1">
                <a:solidFill>
                  <a:schemeClr val="bg1"/>
                </a:solidFill>
              </a:rPr>
              <a:t>Scroll to the right for additional information</a:t>
            </a:r>
          </a:p>
        </xdr:txBody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1147763</xdr:colOff>
      <xdr:row>12</xdr:row>
      <xdr:rowOff>34925</xdr:rowOff>
    </xdr:from>
    <xdr:to>
      <xdr:col>3</xdr:col>
      <xdr:colOff>1204914</xdr:colOff>
      <xdr:row>24</xdr:row>
      <xdr:rowOff>111120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pSpPr/>
      </xdr:nvGrpSpPr>
      <xdr:grpSpPr>
        <a:xfrm>
          <a:off x="1147763" y="2662238"/>
          <a:ext cx="4462464" cy="2362195"/>
          <a:chOff x="549124" y="5649502"/>
          <a:chExt cx="4495948" cy="297140"/>
        </a:xfrm>
      </xdr:grpSpPr>
      <xdr:sp macro="" textlink="">
        <xdr:nvSpPr>
          <xdr:cNvPr id="3" name="TextBox 2">
            <a:extLst>
              <a:ext uri="{FF2B5EF4-FFF2-40B4-BE49-F238E27FC236}">
                <a16:creationId xmlns:a16="http://schemas.microsoft.com/office/drawing/2014/main" id="{00000000-0008-0000-0600-000003000000}"/>
              </a:ext>
            </a:extLst>
          </xdr:cNvPr>
          <xdr:cNvSpPr txBox="1"/>
        </xdr:nvSpPr>
        <xdr:spPr>
          <a:xfrm>
            <a:off x="2015433" y="5775731"/>
            <a:ext cx="3029639" cy="170911"/>
          </a:xfrm>
          <a:prstGeom prst="rect">
            <a:avLst/>
          </a:prstGeom>
          <a:solidFill>
            <a:srgbClr val="0070C0"/>
          </a:solidFill>
          <a:ln w="25400" cmpd="sng">
            <a:solidFill>
              <a:schemeClr val="tx1">
                <a:lumMod val="65000"/>
                <a:lumOff val="35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1100" b="1" u="sng">
                <a:solidFill>
                  <a:schemeClr val="bg1"/>
                </a:solidFill>
              </a:rPr>
              <a:t>Instruction</a:t>
            </a:r>
            <a:r>
              <a:rPr lang="en-US" sz="1100" b="1" u="sng" baseline="0">
                <a:solidFill>
                  <a:schemeClr val="bg1"/>
                </a:solidFill>
              </a:rPr>
              <a:t> Box 1</a:t>
            </a:r>
          </a:p>
          <a:p>
            <a:r>
              <a:rPr lang="en-US" sz="1100" b="1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t>To enter your facility data, 	         </a:t>
            </a:r>
            <a:endParaRPr lang="en-US">
              <a:solidFill>
                <a:schemeClr val="bg1"/>
              </a:solidFill>
              <a:effectLst/>
            </a:endParaRPr>
          </a:p>
          <a:p>
            <a:r>
              <a:rPr lang="en-US" sz="1100" b="1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t>1. Highlight</a:t>
            </a:r>
            <a:r>
              <a:rPr lang="en-US" sz="1100" b="1" baseline="0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t> cell range A3 to R18</a:t>
            </a:r>
            <a:endParaRPr lang="en-US">
              <a:solidFill>
                <a:schemeClr val="bg1"/>
              </a:solidFill>
              <a:effectLst/>
            </a:endParaRPr>
          </a:p>
          <a:p>
            <a:r>
              <a:rPr lang="en-US" sz="1100" b="1" baseline="0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t>2. Press 'Delete' on your keyboard</a:t>
            </a:r>
            <a:endParaRPr lang="en-US">
              <a:solidFill>
                <a:schemeClr val="bg1"/>
              </a:solidFill>
              <a:effectLst/>
            </a:endParaRPr>
          </a:p>
          <a:p>
            <a:r>
              <a:rPr lang="en-US" sz="1100" b="1" baseline="0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t>3. Enter your facility data, starting with cell A3</a:t>
            </a:r>
            <a:endParaRPr lang="en-US">
              <a:solidFill>
                <a:schemeClr val="bg1"/>
              </a:solidFill>
              <a:effectLst/>
            </a:endParaRPr>
          </a:p>
          <a:p>
            <a:r>
              <a:rPr lang="en-US" sz="1100" b="1" baseline="0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t>4. Continue typing in cell B3, C3, etc.</a:t>
            </a:r>
            <a:endParaRPr lang="en-US">
              <a:solidFill>
                <a:schemeClr val="bg1"/>
              </a:solidFill>
              <a:effectLst/>
            </a:endParaRPr>
          </a:p>
          <a:p>
            <a:r>
              <a:rPr lang="en-US" sz="1100" b="1" baseline="0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t>5. DO NOT SKIP ANY ROW</a:t>
            </a:r>
            <a:endParaRPr lang="en-US">
              <a:solidFill>
                <a:schemeClr val="bg1"/>
              </a:solidFill>
              <a:effectLst/>
            </a:endParaRPr>
          </a:p>
        </xdr:txBody>
      </xdr:sp>
      <xdr:cxnSp macro="">
        <xdr:nvCxnSpPr>
          <xdr:cNvPr id="4" name="Straight Arrow Connector 3">
            <a:extLst>
              <a:ext uri="{FF2B5EF4-FFF2-40B4-BE49-F238E27FC236}">
                <a16:creationId xmlns:a16="http://schemas.microsoft.com/office/drawing/2014/main" id="{00000000-0008-0000-0600-000004000000}"/>
              </a:ext>
            </a:extLst>
          </xdr:cNvPr>
          <xdr:cNvCxnSpPr>
            <a:stCxn id="3" idx="1"/>
          </xdr:cNvCxnSpPr>
        </xdr:nvCxnSpPr>
        <xdr:spPr>
          <a:xfrm flipH="1" flipV="1">
            <a:off x="549124" y="5649502"/>
            <a:ext cx="1466308" cy="211685"/>
          </a:xfrm>
          <a:prstGeom prst="straightConnector1">
            <a:avLst/>
          </a:prstGeom>
          <a:ln w="28575">
            <a:solidFill>
              <a:schemeClr val="tx1">
                <a:lumMod val="65000"/>
                <a:lumOff val="35000"/>
              </a:schemeClr>
            </a:solidFill>
            <a:tailEnd type="triangle"/>
          </a:ln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20</xdr:col>
      <xdr:colOff>2405062</xdr:colOff>
      <xdr:row>12</xdr:row>
      <xdr:rowOff>65088</xdr:rowOff>
    </xdr:from>
    <xdr:to>
      <xdr:col>23</xdr:col>
      <xdr:colOff>1481137</xdr:colOff>
      <xdr:row>17</xdr:row>
      <xdr:rowOff>114301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SpPr txBox="1"/>
      </xdr:nvSpPr>
      <xdr:spPr>
        <a:xfrm>
          <a:off x="29019500" y="2692401"/>
          <a:ext cx="3386137" cy="1001713"/>
        </a:xfrm>
        <a:prstGeom prst="rect">
          <a:avLst/>
        </a:prstGeom>
        <a:solidFill>
          <a:srgbClr val="0070C0"/>
        </a:solidFill>
        <a:ln w="25400" cmpd="sng">
          <a:solidFill>
            <a:schemeClr val="tx1">
              <a:lumMod val="65000"/>
              <a:lumOff val="3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 u="sng">
              <a:solidFill>
                <a:schemeClr val="bg1"/>
              </a:solidFill>
            </a:rPr>
            <a:t>Instruction Box 2</a:t>
          </a:r>
        </a:p>
        <a:p>
          <a:r>
            <a:rPr lang="en-US" sz="1100" b="1">
              <a:solidFill>
                <a:schemeClr val="bg1"/>
              </a:solidFill>
            </a:rPr>
            <a:t>To update all pivot tables under Summary 1,</a:t>
          </a:r>
        </a:p>
        <a:p>
          <a:r>
            <a:rPr lang="en-US" sz="1100" b="1">
              <a:solidFill>
                <a:schemeClr val="bg1"/>
              </a:solidFill>
            </a:rPr>
            <a:t>1. Click on any area of the</a:t>
          </a:r>
          <a:r>
            <a:rPr lang="en-US" sz="1100" b="1" baseline="0">
              <a:solidFill>
                <a:schemeClr val="bg1"/>
              </a:solidFill>
            </a:rPr>
            <a:t> pivot table (e.g., cell U3)</a:t>
          </a:r>
        </a:p>
        <a:p>
          <a:r>
            <a:rPr lang="en-US" sz="1100" b="1" baseline="0">
              <a:solidFill>
                <a:schemeClr val="bg1"/>
              </a:solidFill>
            </a:rPr>
            <a:t>2. Under PIVOTTABLE TOOLS, click ANALYZE</a:t>
          </a:r>
        </a:p>
        <a:p>
          <a:r>
            <a:rPr lang="en-US" sz="1100" b="1" baseline="0">
              <a:solidFill>
                <a:schemeClr val="bg1"/>
              </a:solidFill>
            </a:rPr>
            <a:t>3. In the DATA group, click REFRESH</a:t>
          </a:r>
          <a:endParaRPr lang="en-US" sz="1100" b="1">
            <a:solidFill>
              <a:schemeClr val="bg1"/>
            </a:solidFill>
          </a:endParaRPr>
        </a:p>
      </xdr:txBody>
    </xdr:sp>
    <xdr:clientData/>
  </xdr:twoCellAnchor>
  <xdr:twoCellAnchor>
    <xdr:from>
      <xdr:col>20</xdr:col>
      <xdr:colOff>2001678</xdr:colOff>
      <xdr:row>29</xdr:row>
      <xdr:rowOff>19051</xdr:rowOff>
    </xdr:from>
    <xdr:to>
      <xdr:col>23</xdr:col>
      <xdr:colOff>1857373</xdr:colOff>
      <xdr:row>49</xdr:row>
      <xdr:rowOff>152398</xdr:rowOff>
    </xdr:to>
    <xdr:grpSp>
      <xdr:nvGrpSpPr>
        <xdr:cNvPr id="6" name="Group 5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GrpSpPr/>
      </xdr:nvGrpSpPr>
      <xdr:grpSpPr>
        <a:xfrm>
          <a:off x="29076491" y="5884864"/>
          <a:ext cx="4165757" cy="3943347"/>
          <a:chOff x="1895476" y="4901800"/>
          <a:chExt cx="3293424" cy="3418175"/>
        </a:xfrm>
      </xdr:grpSpPr>
      <xdr:sp macro="" textlink="">
        <xdr:nvSpPr>
          <xdr:cNvPr id="7" name="TextBox 6">
            <a:extLst>
              <a:ext uri="{FF2B5EF4-FFF2-40B4-BE49-F238E27FC236}">
                <a16:creationId xmlns:a16="http://schemas.microsoft.com/office/drawing/2014/main" id="{00000000-0008-0000-0600-000007000000}"/>
              </a:ext>
            </a:extLst>
          </xdr:cNvPr>
          <xdr:cNvSpPr txBox="1"/>
        </xdr:nvSpPr>
        <xdr:spPr>
          <a:xfrm>
            <a:off x="1895476" y="4901800"/>
            <a:ext cx="3293424" cy="569695"/>
          </a:xfrm>
          <a:prstGeom prst="rect">
            <a:avLst/>
          </a:prstGeom>
          <a:solidFill>
            <a:srgbClr val="0070C0"/>
          </a:solidFill>
          <a:ln w="28575" cmpd="sng">
            <a:solidFill>
              <a:schemeClr val="tx1">
                <a:lumMod val="65000"/>
                <a:lumOff val="35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1100" b="1" u="sng">
                <a:solidFill>
                  <a:schemeClr val="bg1"/>
                </a:solidFill>
              </a:rPr>
              <a:t>Instruction Box 3</a:t>
            </a:r>
          </a:p>
          <a:p>
            <a:r>
              <a:rPr lang="en-US" sz="1100" b="1">
                <a:solidFill>
                  <a:schemeClr val="bg1"/>
                </a:solidFill>
              </a:rPr>
              <a:t>To obtain</a:t>
            </a:r>
            <a:r>
              <a:rPr lang="en-US" sz="1100" b="1" baseline="0">
                <a:solidFill>
                  <a:schemeClr val="bg1"/>
                </a:solidFill>
              </a:rPr>
              <a:t> facility-specific data from Summary 2 and Summary 3,</a:t>
            </a:r>
            <a:r>
              <a:rPr lang="en-US" sz="1100" b="1">
                <a:solidFill>
                  <a:schemeClr val="bg1"/>
                </a:solidFill>
              </a:rPr>
              <a:t>                     </a:t>
            </a:r>
            <a:r>
              <a:rPr lang="en-US" sz="1100" b="1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t>1. Enter your</a:t>
            </a:r>
            <a:r>
              <a:rPr lang="en-US" sz="1100" b="1" baseline="0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t> facility Total Resident-Day for the month in </a:t>
            </a:r>
            <a:r>
              <a:rPr lang="en-US" sz="1100" b="1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t>cell V52   </a:t>
            </a:r>
            <a:endParaRPr lang="en-US" sz="1100" b="1">
              <a:solidFill>
                <a:schemeClr val="bg1"/>
              </a:solidFill>
            </a:endParaRPr>
          </a:p>
        </xdr:txBody>
      </xdr:sp>
      <xdr:cxnSp macro="">
        <xdr:nvCxnSpPr>
          <xdr:cNvPr id="8" name="Straight Arrow Connector 7">
            <a:extLst>
              <a:ext uri="{FF2B5EF4-FFF2-40B4-BE49-F238E27FC236}">
                <a16:creationId xmlns:a16="http://schemas.microsoft.com/office/drawing/2014/main" id="{00000000-0008-0000-0600-000008000000}"/>
              </a:ext>
            </a:extLst>
          </xdr:cNvPr>
          <xdr:cNvCxnSpPr>
            <a:stCxn id="7" idx="2"/>
          </xdr:cNvCxnSpPr>
        </xdr:nvCxnSpPr>
        <xdr:spPr>
          <a:xfrm flipH="1">
            <a:off x="2226123" y="5471495"/>
            <a:ext cx="1316066" cy="2848480"/>
          </a:xfrm>
          <a:prstGeom prst="straightConnector1">
            <a:avLst/>
          </a:prstGeom>
          <a:ln w="28575">
            <a:solidFill>
              <a:schemeClr val="tx1">
                <a:lumMod val="65000"/>
                <a:lumOff val="35000"/>
              </a:schemeClr>
            </a:solidFill>
            <a:tailEnd type="triangle"/>
          </a:ln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26</xdr:col>
      <xdr:colOff>1013101</xdr:colOff>
      <xdr:row>4</xdr:row>
      <xdr:rowOff>57150</xdr:rowOff>
    </xdr:from>
    <xdr:to>
      <xdr:col>31</xdr:col>
      <xdr:colOff>257174</xdr:colOff>
      <xdr:row>19</xdr:row>
      <xdr:rowOff>123825</xdr:rowOff>
    </xdr:to>
    <xdr:grpSp>
      <xdr:nvGrpSpPr>
        <xdr:cNvPr id="9" name="Group 8">
          <a:extLst>
            <a:ext uri="{FF2B5EF4-FFF2-40B4-BE49-F238E27FC236}">
              <a16:creationId xmlns:a16="http://schemas.microsoft.com/office/drawing/2014/main" id="{00000000-0008-0000-0600-000009000000}"/>
            </a:ext>
          </a:extLst>
        </xdr:cNvPr>
        <xdr:cNvGrpSpPr/>
      </xdr:nvGrpSpPr>
      <xdr:grpSpPr>
        <a:xfrm>
          <a:off x="36271476" y="1176338"/>
          <a:ext cx="4879698" cy="2908300"/>
          <a:chOff x="-778995" y="4936636"/>
          <a:chExt cx="3927723" cy="2216425"/>
        </a:xfrm>
      </xdr:grpSpPr>
      <xdr:sp macro="" textlink="">
        <xdr:nvSpPr>
          <xdr:cNvPr id="10" name="TextBox 9">
            <a:extLst>
              <a:ext uri="{FF2B5EF4-FFF2-40B4-BE49-F238E27FC236}">
                <a16:creationId xmlns:a16="http://schemas.microsoft.com/office/drawing/2014/main" id="{00000000-0008-0000-0600-00000A000000}"/>
              </a:ext>
            </a:extLst>
          </xdr:cNvPr>
          <xdr:cNvSpPr txBox="1"/>
        </xdr:nvSpPr>
        <xdr:spPr>
          <a:xfrm>
            <a:off x="-778995" y="6042594"/>
            <a:ext cx="3927723" cy="1110467"/>
          </a:xfrm>
          <a:prstGeom prst="rect">
            <a:avLst/>
          </a:prstGeom>
          <a:solidFill>
            <a:srgbClr val="0070C0"/>
          </a:solidFill>
          <a:ln w="25400" cmpd="sng">
            <a:solidFill>
              <a:schemeClr val="tx1">
                <a:lumMod val="65000"/>
                <a:lumOff val="35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1100" b="1" u="sng">
                <a:solidFill>
                  <a:schemeClr val="bg1"/>
                </a:solidFill>
              </a:rPr>
              <a:t>Instruction Box 4 </a:t>
            </a:r>
          </a:p>
          <a:p>
            <a:r>
              <a:rPr lang="en-US" sz="1100" b="1">
                <a:solidFill>
                  <a:schemeClr val="bg1"/>
                </a:solidFill>
              </a:rPr>
              <a:t>The current setup for the 'ABX by Prescribers' table provides</a:t>
            </a:r>
            <a:r>
              <a:rPr lang="en-US" sz="1100" b="1" baseline="0">
                <a:solidFill>
                  <a:schemeClr val="bg1"/>
                </a:solidFill>
              </a:rPr>
              <a:t> sufficient space for up to 15 prescribers in a month.  If ADDITIONAL columns are needed, </a:t>
            </a:r>
          </a:p>
          <a:p>
            <a:r>
              <a:rPr lang="en-US" sz="1100" b="1" baseline="0">
                <a:solidFill>
                  <a:schemeClr val="bg1"/>
                </a:solidFill>
              </a:rPr>
              <a:t>1. Bring cursor to column header (e.g., AF)</a:t>
            </a:r>
          </a:p>
          <a:p>
            <a:r>
              <a:rPr lang="en-US" sz="1100" b="1" baseline="0">
                <a:solidFill>
                  <a:schemeClr val="bg1"/>
                </a:solidFill>
              </a:rPr>
              <a:t>2. Right click on the mouse</a:t>
            </a:r>
          </a:p>
          <a:p>
            <a:r>
              <a:rPr lang="en-US" sz="1100" b="1" baseline="0">
                <a:solidFill>
                  <a:schemeClr val="bg1"/>
                </a:solidFill>
              </a:rPr>
              <a:t>3. Select insert</a:t>
            </a:r>
          </a:p>
          <a:p>
            <a:r>
              <a:rPr lang="en-US" sz="1100" b="1" baseline="0">
                <a:solidFill>
                  <a:schemeClr val="bg1"/>
                </a:solidFill>
              </a:rPr>
              <a:t>4. Repeat steps 1-3 until the desired number of columns has been added</a:t>
            </a:r>
          </a:p>
          <a:p>
            <a:r>
              <a:rPr lang="en-US" sz="1100" b="1" baseline="0">
                <a:solidFill>
                  <a:schemeClr val="bg1"/>
                </a:solidFill>
              </a:rPr>
              <a:t>5. Follow steps in Instruction Box 2 to update pivot tables </a:t>
            </a:r>
            <a:endParaRPr lang="en-US" sz="1100" b="1">
              <a:solidFill>
                <a:schemeClr val="bg1"/>
              </a:solidFill>
            </a:endParaRPr>
          </a:p>
        </xdr:txBody>
      </xdr:sp>
      <xdr:cxnSp macro="">
        <xdr:nvCxnSpPr>
          <xdr:cNvPr id="11" name="Straight Arrow Connector 10">
            <a:extLst>
              <a:ext uri="{FF2B5EF4-FFF2-40B4-BE49-F238E27FC236}">
                <a16:creationId xmlns:a16="http://schemas.microsoft.com/office/drawing/2014/main" id="{00000000-0008-0000-0600-00000B000000}"/>
              </a:ext>
            </a:extLst>
          </xdr:cNvPr>
          <xdr:cNvCxnSpPr>
            <a:stCxn id="10" idx="0"/>
          </xdr:cNvCxnSpPr>
        </xdr:nvCxnSpPr>
        <xdr:spPr>
          <a:xfrm flipH="1" flipV="1">
            <a:off x="838961" y="4936636"/>
            <a:ext cx="345906" cy="1105958"/>
          </a:xfrm>
          <a:prstGeom prst="straightConnector1">
            <a:avLst/>
          </a:prstGeom>
          <a:ln w="28575">
            <a:solidFill>
              <a:schemeClr val="tx1">
                <a:lumMod val="65000"/>
                <a:lumOff val="35000"/>
              </a:schemeClr>
            </a:solidFill>
            <a:tailEnd type="triangle"/>
          </a:ln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21</xdr:col>
      <xdr:colOff>1062751</xdr:colOff>
      <xdr:row>32</xdr:row>
      <xdr:rowOff>104775</xdr:rowOff>
    </xdr:from>
    <xdr:to>
      <xdr:col>23</xdr:col>
      <xdr:colOff>1752600</xdr:colOff>
      <xdr:row>50</xdr:row>
      <xdr:rowOff>9525</xdr:rowOff>
    </xdr:to>
    <xdr:cxnSp macro="">
      <xdr:nvCxnSpPr>
        <xdr:cNvPr id="12" name="Straight Arrow Connector 11">
          <a:extLst>
            <a:ext uri="{FF2B5EF4-FFF2-40B4-BE49-F238E27FC236}">
              <a16:creationId xmlns:a16="http://schemas.microsoft.com/office/drawing/2014/main" id="{00000000-0008-0000-0600-00000C000000}"/>
            </a:ext>
          </a:extLst>
        </xdr:cNvPr>
        <xdr:cNvCxnSpPr>
          <a:stCxn id="7" idx="2"/>
        </xdr:cNvCxnSpPr>
      </xdr:nvCxnSpPr>
      <xdr:spPr>
        <a:xfrm>
          <a:off x="27647026" y="6581775"/>
          <a:ext cx="1880474" cy="3333750"/>
        </a:xfrm>
        <a:prstGeom prst="straightConnector1">
          <a:avLst/>
        </a:prstGeom>
        <a:ln w="28575">
          <a:solidFill>
            <a:schemeClr val="tx1">
              <a:lumMod val="65000"/>
              <a:lumOff val="35000"/>
            </a:schemeClr>
          </a:solidFill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352425</xdr:colOff>
      <xdr:row>17</xdr:row>
      <xdr:rowOff>171450</xdr:rowOff>
    </xdr:from>
    <xdr:to>
      <xdr:col>9</xdr:col>
      <xdr:colOff>1905000</xdr:colOff>
      <xdr:row>24</xdr:row>
      <xdr:rowOff>180975</xdr:rowOff>
    </xdr:to>
    <xdr:grpSp>
      <xdr:nvGrpSpPr>
        <xdr:cNvPr id="13" name="Group 12">
          <a:extLst>
            <a:ext uri="{FF2B5EF4-FFF2-40B4-BE49-F238E27FC236}">
              <a16:creationId xmlns:a16="http://schemas.microsoft.com/office/drawing/2014/main" id="{00000000-0008-0000-0600-00000D000000}"/>
            </a:ext>
          </a:extLst>
        </xdr:cNvPr>
        <xdr:cNvGrpSpPr/>
      </xdr:nvGrpSpPr>
      <xdr:grpSpPr>
        <a:xfrm>
          <a:off x="8877300" y="3751263"/>
          <a:ext cx="3267075" cy="1343025"/>
          <a:chOff x="8724900" y="4210050"/>
          <a:chExt cx="3190875" cy="1343025"/>
        </a:xfrm>
      </xdr:grpSpPr>
      <xdr:sp macro="" textlink="">
        <xdr:nvSpPr>
          <xdr:cNvPr id="14" name="Right Arrow 13">
            <a:extLst>
              <a:ext uri="{FF2B5EF4-FFF2-40B4-BE49-F238E27FC236}">
                <a16:creationId xmlns:a16="http://schemas.microsoft.com/office/drawing/2014/main" id="{00000000-0008-0000-0600-00000E000000}"/>
              </a:ext>
            </a:extLst>
          </xdr:cNvPr>
          <xdr:cNvSpPr/>
        </xdr:nvSpPr>
        <xdr:spPr>
          <a:xfrm>
            <a:off x="8724900" y="4210050"/>
            <a:ext cx="3190875" cy="1343025"/>
          </a:xfrm>
          <a:prstGeom prst="rightArrow">
            <a:avLst/>
          </a:prstGeom>
          <a:solidFill>
            <a:srgbClr val="0070C0"/>
          </a:solidFill>
          <a:ln w="19050">
            <a:solidFill>
              <a:schemeClr val="tx1">
                <a:lumMod val="65000"/>
                <a:lumOff val="3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15" name="TextBox 14">
            <a:extLst>
              <a:ext uri="{FF2B5EF4-FFF2-40B4-BE49-F238E27FC236}">
                <a16:creationId xmlns:a16="http://schemas.microsoft.com/office/drawing/2014/main" id="{00000000-0008-0000-0600-00000F000000}"/>
              </a:ext>
            </a:extLst>
          </xdr:cNvPr>
          <xdr:cNvSpPr txBox="1"/>
        </xdr:nvSpPr>
        <xdr:spPr>
          <a:xfrm>
            <a:off x="8791575" y="4733926"/>
            <a:ext cx="2790825" cy="2667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1100" b="1">
                <a:solidFill>
                  <a:schemeClr val="bg1"/>
                </a:solidFill>
              </a:rPr>
              <a:t>Scroll to the right for additional information</a:t>
            </a:r>
          </a:p>
        </xdr:txBody>
      </xdr:sp>
    </xdr:grpSp>
    <xdr:clientData/>
  </xdr:twoCellAnchor>
  <xdr:twoCellAnchor>
    <xdr:from>
      <xdr:col>33</xdr:col>
      <xdr:colOff>765175</xdr:colOff>
      <xdr:row>4</xdr:row>
      <xdr:rowOff>36513</xdr:rowOff>
    </xdr:from>
    <xdr:to>
      <xdr:col>37</xdr:col>
      <xdr:colOff>252412</xdr:colOff>
      <xdr:row>11</xdr:row>
      <xdr:rowOff>46038</xdr:rowOff>
    </xdr:to>
    <xdr:grpSp>
      <xdr:nvGrpSpPr>
        <xdr:cNvPr id="16" name="Group 15">
          <a:extLst>
            <a:ext uri="{FF2B5EF4-FFF2-40B4-BE49-F238E27FC236}">
              <a16:creationId xmlns:a16="http://schemas.microsoft.com/office/drawing/2014/main" id="{00000000-0008-0000-0600-000010000000}"/>
            </a:ext>
          </a:extLst>
        </xdr:cNvPr>
        <xdr:cNvGrpSpPr/>
      </xdr:nvGrpSpPr>
      <xdr:grpSpPr>
        <a:xfrm>
          <a:off x="43580050" y="1155701"/>
          <a:ext cx="3328987" cy="1327150"/>
          <a:chOff x="8724900" y="4210050"/>
          <a:chExt cx="3190875" cy="1343025"/>
        </a:xfrm>
      </xdr:grpSpPr>
      <xdr:sp macro="" textlink="">
        <xdr:nvSpPr>
          <xdr:cNvPr id="17" name="Right Arrow 16">
            <a:extLst>
              <a:ext uri="{FF2B5EF4-FFF2-40B4-BE49-F238E27FC236}">
                <a16:creationId xmlns:a16="http://schemas.microsoft.com/office/drawing/2014/main" id="{00000000-0008-0000-0600-000011000000}"/>
              </a:ext>
            </a:extLst>
          </xdr:cNvPr>
          <xdr:cNvSpPr/>
        </xdr:nvSpPr>
        <xdr:spPr>
          <a:xfrm>
            <a:off x="8724900" y="4210050"/>
            <a:ext cx="3190875" cy="1343025"/>
          </a:xfrm>
          <a:prstGeom prst="rightArrow">
            <a:avLst/>
          </a:prstGeom>
          <a:solidFill>
            <a:srgbClr val="0070C0"/>
          </a:solidFill>
          <a:ln w="19050">
            <a:solidFill>
              <a:schemeClr val="tx1">
                <a:lumMod val="65000"/>
                <a:lumOff val="3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18" name="TextBox 17">
            <a:extLst>
              <a:ext uri="{FF2B5EF4-FFF2-40B4-BE49-F238E27FC236}">
                <a16:creationId xmlns:a16="http://schemas.microsoft.com/office/drawing/2014/main" id="{00000000-0008-0000-0600-000012000000}"/>
              </a:ext>
            </a:extLst>
          </xdr:cNvPr>
          <xdr:cNvSpPr txBox="1"/>
        </xdr:nvSpPr>
        <xdr:spPr>
          <a:xfrm>
            <a:off x="8791575" y="4733926"/>
            <a:ext cx="2790825" cy="2667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1100" b="1">
                <a:solidFill>
                  <a:schemeClr val="bg1"/>
                </a:solidFill>
              </a:rPr>
              <a:t>Scroll to the right for additional information</a:t>
            </a:r>
          </a:p>
        </xdr:txBody>
      </xdr:sp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52387</xdr:colOff>
      <xdr:row>10</xdr:row>
      <xdr:rowOff>161928</xdr:rowOff>
    </xdr:from>
    <xdr:to>
      <xdr:col>4</xdr:col>
      <xdr:colOff>50800</xdr:colOff>
      <xdr:row>22</xdr:row>
      <xdr:rowOff>150812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pSpPr/>
      </xdr:nvGrpSpPr>
      <xdr:grpSpPr>
        <a:xfrm>
          <a:off x="1806575" y="2408241"/>
          <a:ext cx="4348163" cy="2274884"/>
          <a:chOff x="429168" y="5426846"/>
          <a:chExt cx="4380994" cy="327848"/>
        </a:xfrm>
      </xdr:grpSpPr>
      <xdr:sp macro="" textlink="">
        <xdr:nvSpPr>
          <xdr:cNvPr id="3" name="TextBox 2">
            <a:extLst>
              <a:ext uri="{FF2B5EF4-FFF2-40B4-BE49-F238E27FC236}">
                <a16:creationId xmlns:a16="http://schemas.microsoft.com/office/drawing/2014/main" id="{00000000-0008-0000-0700-000003000000}"/>
              </a:ext>
            </a:extLst>
          </xdr:cNvPr>
          <xdr:cNvSpPr txBox="1"/>
        </xdr:nvSpPr>
        <xdr:spPr>
          <a:xfrm>
            <a:off x="1895476" y="5553075"/>
            <a:ext cx="2914686" cy="201619"/>
          </a:xfrm>
          <a:prstGeom prst="rect">
            <a:avLst/>
          </a:prstGeom>
          <a:solidFill>
            <a:srgbClr val="0070C0"/>
          </a:solidFill>
          <a:ln w="25400" cmpd="sng">
            <a:solidFill>
              <a:schemeClr val="tx1">
                <a:lumMod val="65000"/>
                <a:lumOff val="35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1100" b="1" u="sng">
                <a:solidFill>
                  <a:schemeClr val="bg1"/>
                </a:solidFill>
              </a:rPr>
              <a:t>Instruction</a:t>
            </a:r>
            <a:r>
              <a:rPr lang="en-US" sz="1100" b="1" u="sng" baseline="0">
                <a:solidFill>
                  <a:schemeClr val="bg1"/>
                </a:solidFill>
              </a:rPr>
              <a:t> Box 1</a:t>
            </a:r>
          </a:p>
          <a:p>
            <a:r>
              <a:rPr lang="en-US" sz="1100" b="1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t>To enter your facility data, 	         </a:t>
            </a:r>
            <a:endParaRPr lang="en-US">
              <a:solidFill>
                <a:schemeClr val="bg1"/>
              </a:solidFill>
              <a:effectLst/>
            </a:endParaRPr>
          </a:p>
          <a:p>
            <a:r>
              <a:rPr lang="en-US" sz="1100" b="1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t>1. Highlight</a:t>
            </a:r>
            <a:r>
              <a:rPr lang="en-US" sz="1100" b="1" baseline="0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t> cell range A3 to R18</a:t>
            </a:r>
            <a:endParaRPr lang="en-US">
              <a:solidFill>
                <a:schemeClr val="bg1"/>
              </a:solidFill>
              <a:effectLst/>
            </a:endParaRPr>
          </a:p>
          <a:p>
            <a:r>
              <a:rPr lang="en-US" sz="1100" b="1" baseline="0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t>2. Press 'Delete' on your keyboard</a:t>
            </a:r>
            <a:endParaRPr lang="en-US">
              <a:solidFill>
                <a:schemeClr val="bg1"/>
              </a:solidFill>
              <a:effectLst/>
            </a:endParaRPr>
          </a:p>
          <a:p>
            <a:r>
              <a:rPr lang="en-US" sz="1100" b="1" baseline="0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t>3. Enter your facility data, starting with cell A3</a:t>
            </a:r>
            <a:endParaRPr lang="en-US">
              <a:solidFill>
                <a:schemeClr val="bg1"/>
              </a:solidFill>
              <a:effectLst/>
            </a:endParaRPr>
          </a:p>
          <a:p>
            <a:r>
              <a:rPr lang="en-US" sz="1100" b="1" baseline="0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t>4. Continue typing in cell B3, C3, etc.</a:t>
            </a:r>
            <a:endParaRPr lang="en-US">
              <a:solidFill>
                <a:schemeClr val="bg1"/>
              </a:solidFill>
              <a:effectLst/>
            </a:endParaRPr>
          </a:p>
          <a:p>
            <a:r>
              <a:rPr lang="en-US" sz="1100" b="1" baseline="0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t>5. DO NOT SKIP ANY ROW</a:t>
            </a:r>
            <a:endParaRPr lang="en-US">
              <a:solidFill>
                <a:schemeClr val="bg1"/>
              </a:solidFill>
              <a:effectLst/>
            </a:endParaRPr>
          </a:p>
        </xdr:txBody>
      </xdr:sp>
      <xdr:cxnSp macro="">
        <xdr:nvCxnSpPr>
          <xdr:cNvPr id="4" name="Straight Arrow Connector 3">
            <a:extLst>
              <a:ext uri="{FF2B5EF4-FFF2-40B4-BE49-F238E27FC236}">
                <a16:creationId xmlns:a16="http://schemas.microsoft.com/office/drawing/2014/main" id="{00000000-0008-0000-0700-000004000000}"/>
              </a:ext>
            </a:extLst>
          </xdr:cNvPr>
          <xdr:cNvCxnSpPr>
            <a:stCxn id="3" idx="1"/>
          </xdr:cNvCxnSpPr>
        </xdr:nvCxnSpPr>
        <xdr:spPr>
          <a:xfrm flipH="1" flipV="1">
            <a:off x="429168" y="5426846"/>
            <a:ext cx="1466308" cy="227039"/>
          </a:xfrm>
          <a:prstGeom prst="straightConnector1">
            <a:avLst/>
          </a:prstGeom>
          <a:ln w="28575">
            <a:solidFill>
              <a:schemeClr val="tx1">
                <a:lumMod val="65000"/>
                <a:lumOff val="35000"/>
              </a:schemeClr>
            </a:solidFill>
            <a:tailEnd type="triangle"/>
          </a:ln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20</xdr:col>
      <xdr:colOff>2476499</xdr:colOff>
      <xdr:row>6</xdr:row>
      <xdr:rowOff>9526</xdr:rowOff>
    </xdr:from>
    <xdr:to>
      <xdr:col>23</xdr:col>
      <xdr:colOff>1552574</xdr:colOff>
      <xdr:row>11</xdr:row>
      <xdr:rowOff>66676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SpPr txBox="1"/>
      </xdr:nvSpPr>
      <xdr:spPr>
        <a:xfrm>
          <a:off x="26136599" y="1533526"/>
          <a:ext cx="3190875" cy="1009650"/>
        </a:xfrm>
        <a:prstGeom prst="rect">
          <a:avLst/>
        </a:prstGeom>
        <a:solidFill>
          <a:srgbClr val="0070C0"/>
        </a:solidFill>
        <a:ln w="25400" cmpd="sng">
          <a:solidFill>
            <a:schemeClr val="tx1">
              <a:lumMod val="65000"/>
              <a:lumOff val="3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 u="sng">
              <a:solidFill>
                <a:schemeClr val="bg1"/>
              </a:solidFill>
            </a:rPr>
            <a:t>Instruction Box 2</a:t>
          </a:r>
        </a:p>
        <a:p>
          <a:r>
            <a:rPr lang="en-US" sz="1100" b="1">
              <a:solidFill>
                <a:schemeClr val="bg1"/>
              </a:solidFill>
            </a:rPr>
            <a:t>To update all pivot tables under Summary 1,</a:t>
          </a:r>
        </a:p>
        <a:p>
          <a:r>
            <a:rPr lang="en-US" sz="1100" b="1">
              <a:solidFill>
                <a:schemeClr val="bg1"/>
              </a:solidFill>
            </a:rPr>
            <a:t>1. Click on any area of the</a:t>
          </a:r>
          <a:r>
            <a:rPr lang="en-US" sz="1100" b="1" baseline="0">
              <a:solidFill>
                <a:schemeClr val="bg1"/>
              </a:solidFill>
            </a:rPr>
            <a:t> pivot table (e.g., cell U3)</a:t>
          </a:r>
        </a:p>
        <a:p>
          <a:r>
            <a:rPr lang="en-US" sz="1100" b="1" baseline="0">
              <a:solidFill>
                <a:schemeClr val="bg1"/>
              </a:solidFill>
            </a:rPr>
            <a:t>2. Under PIVOTTABLE TOOLS, click ANALYZE</a:t>
          </a:r>
        </a:p>
        <a:p>
          <a:r>
            <a:rPr lang="en-US" sz="1100" b="1" baseline="0">
              <a:solidFill>
                <a:schemeClr val="bg1"/>
              </a:solidFill>
            </a:rPr>
            <a:t>3. In the DATA group, click REFRESH</a:t>
          </a:r>
          <a:endParaRPr lang="en-US" sz="1100" b="1">
            <a:solidFill>
              <a:schemeClr val="bg1"/>
            </a:solidFill>
          </a:endParaRPr>
        </a:p>
      </xdr:txBody>
    </xdr:sp>
    <xdr:clientData/>
  </xdr:twoCellAnchor>
  <xdr:twoCellAnchor>
    <xdr:from>
      <xdr:col>20</xdr:col>
      <xdr:colOff>2001678</xdr:colOff>
      <xdr:row>29</xdr:row>
      <xdr:rowOff>19051</xdr:rowOff>
    </xdr:from>
    <xdr:to>
      <xdr:col>23</xdr:col>
      <xdr:colOff>1857373</xdr:colOff>
      <xdr:row>49</xdr:row>
      <xdr:rowOff>152398</xdr:rowOff>
    </xdr:to>
    <xdr:grpSp>
      <xdr:nvGrpSpPr>
        <xdr:cNvPr id="6" name="Group 5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GrpSpPr/>
      </xdr:nvGrpSpPr>
      <xdr:grpSpPr>
        <a:xfrm>
          <a:off x="29076491" y="5884864"/>
          <a:ext cx="4165757" cy="3943347"/>
          <a:chOff x="1895476" y="4901800"/>
          <a:chExt cx="3293424" cy="3418175"/>
        </a:xfrm>
      </xdr:grpSpPr>
      <xdr:sp macro="" textlink="">
        <xdr:nvSpPr>
          <xdr:cNvPr id="7" name="TextBox 6">
            <a:extLst>
              <a:ext uri="{FF2B5EF4-FFF2-40B4-BE49-F238E27FC236}">
                <a16:creationId xmlns:a16="http://schemas.microsoft.com/office/drawing/2014/main" id="{00000000-0008-0000-0700-000007000000}"/>
              </a:ext>
            </a:extLst>
          </xdr:cNvPr>
          <xdr:cNvSpPr txBox="1"/>
        </xdr:nvSpPr>
        <xdr:spPr>
          <a:xfrm>
            <a:off x="1895476" y="4901800"/>
            <a:ext cx="3293424" cy="586208"/>
          </a:xfrm>
          <a:prstGeom prst="rect">
            <a:avLst/>
          </a:prstGeom>
          <a:solidFill>
            <a:srgbClr val="0070C0"/>
          </a:solidFill>
          <a:ln w="28575" cmpd="sng">
            <a:solidFill>
              <a:schemeClr val="tx1">
                <a:lumMod val="65000"/>
                <a:lumOff val="35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1100" b="1" u="sng">
                <a:solidFill>
                  <a:schemeClr val="bg1"/>
                </a:solidFill>
              </a:rPr>
              <a:t>Instruction Box 3</a:t>
            </a:r>
          </a:p>
          <a:p>
            <a:r>
              <a:rPr lang="en-US" sz="1100" b="1">
                <a:solidFill>
                  <a:schemeClr val="bg1"/>
                </a:solidFill>
              </a:rPr>
              <a:t>To obtain</a:t>
            </a:r>
            <a:r>
              <a:rPr lang="en-US" sz="1100" b="1" baseline="0">
                <a:solidFill>
                  <a:schemeClr val="bg1"/>
                </a:solidFill>
              </a:rPr>
              <a:t> facility-specific data from Summary 2 and Summary 3,</a:t>
            </a:r>
            <a:r>
              <a:rPr lang="en-US" sz="1100" b="1">
                <a:solidFill>
                  <a:schemeClr val="bg1"/>
                </a:solidFill>
              </a:rPr>
              <a:t>                     </a:t>
            </a:r>
            <a:r>
              <a:rPr lang="en-US" sz="1100" b="1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t>1. Enter your</a:t>
            </a:r>
            <a:r>
              <a:rPr lang="en-US" sz="1100" b="1" baseline="0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t> facility Total Resident-Day for the month in </a:t>
            </a:r>
            <a:r>
              <a:rPr lang="en-US" sz="1100" b="1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t>cell V52   </a:t>
            </a:r>
            <a:endParaRPr lang="en-US" sz="1100" b="1">
              <a:solidFill>
                <a:schemeClr val="bg1"/>
              </a:solidFill>
            </a:endParaRPr>
          </a:p>
        </xdr:txBody>
      </xdr:sp>
      <xdr:cxnSp macro="">
        <xdr:nvCxnSpPr>
          <xdr:cNvPr id="8" name="Straight Arrow Connector 7">
            <a:extLst>
              <a:ext uri="{FF2B5EF4-FFF2-40B4-BE49-F238E27FC236}">
                <a16:creationId xmlns:a16="http://schemas.microsoft.com/office/drawing/2014/main" id="{00000000-0008-0000-0700-000008000000}"/>
              </a:ext>
            </a:extLst>
          </xdr:cNvPr>
          <xdr:cNvCxnSpPr>
            <a:stCxn id="7" idx="2"/>
          </xdr:cNvCxnSpPr>
        </xdr:nvCxnSpPr>
        <xdr:spPr>
          <a:xfrm flipH="1">
            <a:off x="2226123" y="5488008"/>
            <a:ext cx="1316066" cy="2831967"/>
          </a:xfrm>
          <a:prstGeom prst="straightConnector1">
            <a:avLst/>
          </a:prstGeom>
          <a:ln w="28575">
            <a:solidFill>
              <a:schemeClr val="tx1">
                <a:lumMod val="65000"/>
                <a:lumOff val="35000"/>
              </a:schemeClr>
            </a:solidFill>
            <a:tailEnd type="triangle"/>
          </a:ln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26</xdr:col>
      <xdr:colOff>1013101</xdr:colOff>
      <xdr:row>4</xdr:row>
      <xdr:rowOff>57150</xdr:rowOff>
    </xdr:from>
    <xdr:to>
      <xdr:col>31</xdr:col>
      <xdr:colOff>257174</xdr:colOff>
      <xdr:row>19</xdr:row>
      <xdr:rowOff>123825</xdr:rowOff>
    </xdr:to>
    <xdr:grpSp>
      <xdr:nvGrpSpPr>
        <xdr:cNvPr id="9" name="Group 8">
          <a:extLst>
            <a:ext uri="{FF2B5EF4-FFF2-40B4-BE49-F238E27FC236}">
              <a16:creationId xmlns:a16="http://schemas.microsoft.com/office/drawing/2014/main" id="{00000000-0008-0000-0700-000009000000}"/>
            </a:ext>
          </a:extLst>
        </xdr:cNvPr>
        <xdr:cNvGrpSpPr/>
      </xdr:nvGrpSpPr>
      <xdr:grpSpPr>
        <a:xfrm>
          <a:off x="36271476" y="1176338"/>
          <a:ext cx="4879698" cy="2908300"/>
          <a:chOff x="-778995" y="4936636"/>
          <a:chExt cx="3927723" cy="2216425"/>
        </a:xfrm>
      </xdr:grpSpPr>
      <xdr:sp macro="" textlink="">
        <xdr:nvSpPr>
          <xdr:cNvPr id="10" name="TextBox 9">
            <a:extLst>
              <a:ext uri="{FF2B5EF4-FFF2-40B4-BE49-F238E27FC236}">
                <a16:creationId xmlns:a16="http://schemas.microsoft.com/office/drawing/2014/main" id="{00000000-0008-0000-0700-00000A000000}"/>
              </a:ext>
            </a:extLst>
          </xdr:cNvPr>
          <xdr:cNvSpPr txBox="1"/>
        </xdr:nvSpPr>
        <xdr:spPr>
          <a:xfrm>
            <a:off x="-778995" y="6042594"/>
            <a:ext cx="3927723" cy="1110467"/>
          </a:xfrm>
          <a:prstGeom prst="rect">
            <a:avLst/>
          </a:prstGeom>
          <a:solidFill>
            <a:srgbClr val="0070C0"/>
          </a:solidFill>
          <a:ln w="25400" cmpd="sng">
            <a:solidFill>
              <a:schemeClr val="tx1">
                <a:lumMod val="65000"/>
                <a:lumOff val="35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1100" b="1" u="sng">
                <a:solidFill>
                  <a:schemeClr val="bg1"/>
                </a:solidFill>
              </a:rPr>
              <a:t>Instruction Box 4 </a:t>
            </a:r>
          </a:p>
          <a:p>
            <a:r>
              <a:rPr lang="en-US" sz="1100" b="1">
                <a:solidFill>
                  <a:schemeClr val="bg1"/>
                </a:solidFill>
              </a:rPr>
              <a:t>The current setup for the 'ABX by Prescribers' table provides</a:t>
            </a:r>
            <a:r>
              <a:rPr lang="en-US" sz="1100" b="1" baseline="0">
                <a:solidFill>
                  <a:schemeClr val="bg1"/>
                </a:solidFill>
              </a:rPr>
              <a:t> sufficient space for up to 15 prescribers in a month.  If ADDITIONAL columns are needed, </a:t>
            </a:r>
          </a:p>
          <a:p>
            <a:r>
              <a:rPr lang="en-US" sz="1100" b="1" baseline="0">
                <a:solidFill>
                  <a:schemeClr val="bg1"/>
                </a:solidFill>
              </a:rPr>
              <a:t>1. Bring cursor to column header (e.g., AF)</a:t>
            </a:r>
          </a:p>
          <a:p>
            <a:r>
              <a:rPr lang="en-US" sz="1100" b="1" baseline="0">
                <a:solidFill>
                  <a:schemeClr val="bg1"/>
                </a:solidFill>
              </a:rPr>
              <a:t>2. Right click on the mouse</a:t>
            </a:r>
          </a:p>
          <a:p>
            <a:r>
              <a:rPr lang="en-US" sz="1100" b="1" baseline="0">
                <a:solidFill>
                  <a:schemeClr val="bg1"/>
                </a:solidFill>
              </a:rPr>
              <a:t>3. Select insert</a:t>
            </a:r>
          </a:p>
          <a:p>
            <a:r>
              <a:rPr lang="en-US" sz="1100" b="1" baseline="0">
                <a:solidFill>
                  <a:schemeClr val="bg1"/>
                </a:solidFill>
              </a:rPr>
              <a:t>4. Repeat steps 1-3 until the desired number of columns has been added</a:t>
            </a:r>
          </a:p>
          <a:p>
            <a:r>
              <a:rPr lang="en-US" sz="1100" b="1" baseline="0">
                <a:solidFill>
                  <a:schemeClr val="bg1"/>
                </a:solidFill>
              </a:rPr>
              <a:t>5. Follow steps in Instruction Box 2 to update pivot tables </a:t>
            </a:r>
            <a:endParaRPr lang="en-US" sz="1100" b="1">
              <a:solidFill>
                <a:schemeClr val="bg1"/>
              </a:solidFill>
            </a:endParaRPr>
          </a:p>
        </xdr:txBody>
      </xdr:sp>
      <xdr:cxnSp macro="">
        <xdr:nvCxnSpPr>
          <xdr:cNvPr id="11" name="Straight Arrow Connector 10">
            <a:extLst>
              <a:ext uri="{FF2B5EF4-FFF2-40B4-BE49-F238E27FC236}">
                <a16:creationId xmlns:a16="http://schemas.microsoft.com/office/drawing/2014/main" id="{00000000-0008-0000-0700-00000B000000}"/>
              </a:ext>
            </a:extLst>
          </xdr:cNvPr>
          <xdr:cNvCxnSpPr>
            <a:stCxn id="10" idx="0"/>
          </xdr:cNvCxnSpPr>
        </xdr:nvCxnSpPr>
        <xdr:spPr>
          <a:xfrm flipH="1" flipV="1">
            <a:off x="838961" y="4936636"/>
            <a:ext cx="345906" cy="1105958"/>
          </a:xfrm>
          <a:prstGeom prst="straightConnector1">
            <a:avLst/>
          </a:prstGeom>
          <a:ln w="28575">
            <a:solidFill>
              <a:schemeClr val="tx1">
                <a:lumMod val="65000"/>
                <a:lumOff val="35000"/>
              </a:schemeClr>
            </a:solidFill>
            <a:tailEnd type="triangle"/>
          </a:ln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21</xdr:col>
      <xdr:colOff>1062751</xdr:colOff>
      <xdr:row>32</xdr:row>
      <xdr:rowOff>123825</xdr:rowOff>
    </xdr:from>
    <xdr:to>
      <xdr:col>23</xdr:col>
      <xdr:colOff>1752600</xdr:colOff>
      <xdr:row>50</xdr:row>
      <xdr:rowOff>9525</xdr:rowOff>
    </xdr:to>
    <xdr:cxnSp macro="">
      <xdr:nvCxnSpPr>
        <xdr:cNvPr id="12" name="Straight Arrow Connector 11">
          <a:extLst>
            <a:ext uri="{FF2B5EF4-FFF2-40B4-BE49-F238E27FC236}">
              <a16:creationId xmlns:a16="http://schemas.microsoft.com/office/drawing/2014/main" id="{00000000-0008-0000-0700-00000C000000}"/>
            </a:ext>
          </a:extLst>
        </xdr:cNvPr>
        <xdr:cNvCxnSpPr>
          <a:stCxn id="7" idx="2"/>
        </xdr:cNvCxnSpPr>
      </xdr:nvCxnSpPr>
      <xdr:spPr>
        <a:xfrm>
          <a:off x="27647026" y="6600825"/>
          <a:ext cx="1880474" cy="3314700"/>
        </a:xfrm>
        <a:prstGeom prst="straightConnector1">
          <a:avLst/>
        </a:prstGeom>
        <a:ln w="28575">
          <a:solidFill>
            <a:schemeClr val="tx1">
              <a:lumMod val="65000"/>
              <a:lumOff val="35000"/>
            </a:schemeClr>
          </a:solidFill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352425</xdr:colOff>
      <xdr:row>15</xdr:row>
      <xdr:rowOff>171450</xdr:rowOff>
    </xdr:from>
    <xdr:to>
      <xdr:col>9</xdr:col>
      <xdr:colOff>1905000</xdr:colOff>
      <xdr:row>22</xdr:row>
      <xdr:rowOff>180975</xdr:rowOff>
    </xdr:to>
    <xdr:grpSp>
      <xdr:nvGrpSpPr>
        <xdr:cNvPr id="13" name="Group 12">
          <a:extLst>
            <a:ext uri="{FF2B5EF4-FFF2-40B4-BE49-F238E27FC236}">
              <a16:creationId xmlns:a16="http://schemas.microsoft.com/office/drawing/2014/main" id="{00000000-0008-0000-0700-00000D000000}"/>
            </a:ext>
          </a:extLst>
        </xdr:cNvPr>
        <xdr:cNvGrpSpPr/>
      </xdr:nvGrpSpPr>
      <xdr:grpSpPr>
        <a:xfrm>
          <a:off x="8877300" y="3370263"/>
          <a:ext cx="3267075" cy="1343025"/>
          <a:chOff x="8724900" y="4210050"/>
          <a:chExt cx="3190875" cy="1343025"/>
        </a:xfrm>
      </xdr:grpSpPr>
      <xdr:sp macro="" textlink="">
        <xdr:nvSpPr>
          <xdr:cNvPr id="14" name="Right Arrow 13">
            <a:extLst>
              <a:ext uri="{FF2B5EF4-FFF2-40B4-BE49-F238E27FC236}">
                <a16:creationId xmlns:a16="http://schemas.microsoft.com/office/drawing/2014/main" id="{00000000-0008-0000-0700-00000E000000}"/>
              </a:ext>
            </a:extLst>
          </xdr:cNvPr>
          <xdr:cNvSpPr/>
        </xdr:nvSpPr>
        <xdr:spPr>
          <a:xfrm>
            <a:off x="8724900" y="4210050"/>
            <a:ext cx="3190875" cy="1343025"/>
          </a:xfrm>
          <a:prstGeom prst="rightArrow">
            <a:avLst/>
          </a:prstGeom>
          <a:solidFill>
            <a:srgbClr val="0070C0"/>
          </a:solidFill>
          <a:ln w="19050">
            <a:solidFill>
              <a:schemeClr val="tx1">
                <a:lumMod val="65000"/>
                <a:lumOff val="3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15" name="TextBox 14">
            <a:extLst>
              <a:ext uri="{FF2B5EF4-FFF2-40B4-BE49-F238E27FC236}">
                <a16:creationId xmlns:a16="http://schemas.microsoft.com/office/drawing/2014/main" id="{00000000-0008-0000-0700-00000F000000}"/>
              </a:ext>
            </a:extLst>
          </xdr:cNvPr>
          <xdr:cNvSpPr txBox="1"/>
        </xdr:nvSpPr>
        <xdr:spPr>
          <a:xfrm>
            <a:off x="8791575" y="4733926"/>
            <a:ext cx="2790825" cy="2667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1100" b="1">
                <a:solidFill>
                  <a:schemeClr val="bg1"/>
                </a:solidFill>
              </a:rPr>
              <a:t>Scroll to the right for additional information</a:t>
            </a:r>
          </a:p>
        </xdr:txBody>
      </xdr:sp>
    </xdr:grpSp>
    <xdr:clientData/>
  </xdr:twoCellAnchor>
  <xdr:twoCellAnchor>
    <xdr:from>
      <xdr:col>32</xdr:col>
      <xdr:colOff>400050</xdr:colOff>
      <xdr:row>4</xdr:row>
      <xdr:rowOff>28575</xdr:rowOff>
    </xdr:from>
    <xdr:to>
      <xdr:col>35</xdr:col>
      <xdr:colOff>847725</xdr:colOff>
      <xdr:row>11</xdr:row>
      <xdr:rowOff>38100</xdr:rowOff>
    </xdr:to>
    <xdr:grpSp>
      <xdr:nvGrpSpPr>
        <xdr:cNvPr id="16" name="Group 15">
          <a:extLst>
            <a:ext uri="{FF2B5EF4-FFF2-40B4-BE49-F238E27FC236}">
              <a16:creationId xmlns:a16="http://schemas.microsoft.com/office/drawing/2014/main" id="{00000000-0008-0000-0700-000010000000}"/>
            </a:ext>
          </a:extLst>
        </xdr:cNvPr>
        <xdr:cNvGrpSpPr/>
      </xdr:nvGrpSpPr>
      <xdr:grpSpPr>
        <a:xfrm>
          <a:off x="42254488" y="1147763"/>
          <a:ext cx="3328987" cy="1327150"/>
          <a:chOff x="8724900" y="4210050"/>
          <a:chExt cx="3190875" cy="1343025"/>
        </a:xfrm>
      </xdr:grpSpPr>
      <xdr:sp macro="" textlink="">
        <xdr:nvSpPr>
          <xdr:cNvPr id="17" name="Right Arrow 16">
            <a:extLst>
              <a:ext uri="{FF2B5EF4-FFF2-40B4-BE49-F238E27FC236}">
                <a16:creationId xmlns:a16="http://schemas.microsoft.com/office/drawing/2014/main" id="{00000000-0008-0000-0700-000011000000}"/>
              </a:ext>
            </a:extLst>
          </xdr:cNvPr>
          <xdr:cNvSpPr/>
        </xdr:nvSpPr>
        <xdr:spPr>
          <a:xfrm>
            <a:off x="8724900" y="4210050"/>
            <a:ext cx="3190875" cy="1343025"/>
          </a:xfrm>
          <a:prstGeom prst="rightArrow">
            <a:avLst/>
          </a:prstGeom>
          <a:solidFill>
            <a:srgbClr val="0070C0"/>
          </a:solidFill>
          <a:ln w="19050">
            <a:solidFill>
              <a:schemeClr val="tx1">
                <a:lumMod val="65000"/>
                <a:lumOff val="3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18" name="TextBox 17">
            <a:extLst>
              <a:ext uri="{FF2B5EF4-FFF2-40B4-BE49-F238E27FC236}">
                <a16:creationId xmlns:a16="http://schemas.microsoft.com/office/drawing/2014/main" id="{00000000-0008-0000-0700-000012000000}"/>
              </a:ext>
            </a:extLst>
          </xdr:cNvPr>
          <xdr:cNvSpPr txBox="1"/>
        </xdr:nvSpPr>
        <xdr:spPr>
          <a:xfrm>
            <a:off x="8791575" y="4733926"/>
            <a:ext cx="2790825" cy="2667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1100" b="1">
                <a:solidFill>
                  <a:schemeClr val="bg1"/>
                </a:solidFill>
              </a:rPr>
              <a:t>Scroll to the right for additional information</a:t>
            </a:r>
          </a:p>
        </xdr:txBody>
      </xdr:sp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457199</xdr:colOff>
      <xdr:row>12</xdr:row>
      <xdr:rowOff>138110</xdr:rowOff>
    </xdr:from>
    <xdr:to>
      <xdr:col>3</xdr:col>
      <xdr:colOff>1668463</xdr:colOff>
      <xdr:row>25</xdr:row>
      <xdr:rowOff>39678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pSpPr/>
      </xdr:nvGrpSpPr>
      <xdr:grpSpPr>
        <a:xfrm>
          <a:off x="1624012" y="2765423"/>
          <a:ext cx="4449764" cy="2378068"/>
          <a:chOff x="429168" y="5426846"/>
          <a:chExt cx="4483175" cy="312768"/>
        </a:xfrm>
      </xdr:grpSpPr>
      <xdr:sp macro="" textlink="">
        <xdr:nvSpPr>
          <xdr:cNvPr id="3" name="TextBox 2">
            <a:extLst>
              <a:ext uri="{FF2B5EF4-FFF2-40B4-BE49-F238E27FC236}">
                <a16:creationId xmlns:a16="http://schemas.microsoft.com/office/drawing/2014/main" id="{00000000-0008-0000-0800-000003000000}"/>
              </a:ext>
            </a:extLst>
          </xdr:cNvPr>
          <xdr:cNvSpPr txBox="1"/>
        </xdr:nvSpPr>
        <xdr:spPr>
          <a:xfrm>
            <a:off x="1895476" y="5553075"/>
            <a:ext cx="3016867" cy="186539"/>
          </a:xfrm>
          <a:prstGeom prst="rect">
            <a:avLst/>
          </a:prstGeom>
          <a:solidFill>
            <a:srgbClr val="0070C0"/>
          </a:solidFill>
          <a:ln w="25400" cmpd="sng">
            <a:solidFill>
              <a:schemeClr val="tx1">
                <a:lumMod val="65000"/>
                <a:lumOff val="35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1100" b="1" u="sng">
                <a:solidFill>
                  <a:schemeClr val="bg1"/>
                </a:solidFill>
              </a:rPr>
              <a:t>Instruction</a:t>
            </a:r>
            <a:r>
              <a:rPr lang="en-US" sz="1100" b="1" u="sng" baseline="0">
                <a:solidFill>
                  <a:schemeClr val="bg1"/>
                </a:solidFill>
              </a:rPr>
              <a:t> Box 1</a:t>
            </a:r>
          </a:p>
          <a:p>
            <a:r>
              <a:rPr lang="en-US" sz="1100" b="1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t>To enter your facility data, 	         </a:t>
            </a:r>
            <a:endParaRPr lang="en-US">
              <a:solidFill>
                <a:schemeClr val="bg1"/>
              </a:solidFill>
              <a:effectLst/>
            </a:endParaRPr>
          </a:p>
          <a:p>
            <a:r>
              <a:rPr lang="en-US" sz="1100" b="1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t>1. Highlight</a:t>
            </a:r>
            <a:r>
              <a:rPr lang="en-US" sz="1100" b="1" baseline="0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t> cell range A3 to R18</a:t>
            </a:r>
            <a:endParaRPr lang="en-US">
              <a:solidFill>
                <a:schemeClr val="bg1"/>
              </a:solidFill>
              <a:effectLst/>
            </a:endParaRPr>
          </a:p>
          <a:p>
            <a:r>
              <a:rPr lang="en-US" sz="1100" b="1" baseline="0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t>2. Press 'Delete' on your keyboard</a:t>
            </a:r>
            <a:endParaRPr lang="en-US">
              <a:solidFill>
                <a:schemeClr val="bg1"/>
              </a:solidFill>
              <a:effectLst/>
            </a:endParaRPr>
          </a:p>
          <a:p>
            <a:r>
              <a:rPr lang="en-US" sz="1100" b="1" baseline="0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t>3. Enter your facility data, starting with cell A3</a:t>
            </a:r>
            <a:endParaRPr lang="en-US">
              <a:solidFill>
                <a:schemeClr val="bg1"/>
              </a:solidFill>
              <a:effectLst/>
            </a:endParaRPr>
          </a:p>
          <a:p>
            <a:r>
              <a:rPr lang="en-US" sz="1100" b="1" baseline="0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t>4. Continue typing in cell B3, C3, etc.</a:t>
            </a:r>
            <a:endParaRPr lang="en-US">
              <a:solidFill>
                <a:schemeClr val="bg1"/>
              </a:solidFill>
              <a:effectLst/>
            </a:endParaRPr>
          </a:p>
          <a:p>
            <a:r>
              <a:rPr lang="en-US" sz="1100" b="1" baseline="0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t>5. DO NOT SKIP ANY ROW</a:t>
            </a:r>
            <a:endParaRPr lang="en-US">
              <a:solidFill>
                <a:schemeClr val="bg1"/>
              </a:solidFill>
              <a:effectLst/>
            </a:endParaRPr>
          </a:p>
          <a:p>
            <a:endParaRPr lang="en-US" sz="1100" b="1">
              <a:solidFill>
                <a:schemeClr val="bg1"/>
              </a:solidFill>
            </a:endParaRPr>
          </a:p>
        </xdr:txBody>
      </xdr:sp>
      <xdr:cxnSp macro="">
        <xdr:nvCxnSpPr>
          <xdr:cNvPr id="4" name="Straight Arrow Connector 3">
            <a:extLst>
              <a:ext uri="{FF2B5EF4-FFF2-40B4-BE49-F238E27FC236}">
                <a16:creationId xmlns:a16="http://schemas.microsoft.com/office/drawing/2014/main" id="{00000000-0008-0000-0800-000004000000}"/>
              </a:ext>
            </a:extLst>
          </xdr:cNvPr>
          <xdr:cNvCxnSpPr>
            <a:stCxn id="3" idx="1"/>
          </xdr:cNvCxnSpPr>
        </xdr:nvCxnSpPr>
        <xdr:spPr>
          <a:xfrm flipH="1" flipV="1">
            <a:off x="429168" y="5426846"/>
            <a:ext cx="1466308" cy="219500"/>
          </a:xfrm>
          <a:prstGeom prst="straightConnector1">
            <a:avLst/>
          </a:prstGeom>
          <a:ln w="28575">
            <a:solidFill>
              <a:schemeClr val="tx1">
                <a:lumMod val="65000"/>
                <a:lumOff val="35000"/>
              </a:schemeClr>
            </a:solidFill>
            <a:tailEnd type="triangle"/>
          </a:ln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20</xdr:col>
      <xdr:colOff>2587624</xdr:colOff>
      <xdr:row>10</xdr:row>
      <xdr:rowOff>80963</xdr:rowOff>
    </xdr:from>
    <xdr:to>
      <xdr:col>23</xdr:col>
      <xdr:colOff>1663699</xdr:colOff>
      <xdr:row>15</xdr:row>
      <xdr:rowOff>130176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SpPr txBox="1"/>
      </xdr:nvSpPr>
      <xdr:spPr>
        <a:xfrm>
          <a:off x="29662437" y="2327276"/>
          <a:ext cx="3386137" cy="1001713"/>
        </a:xfrm>
        <a:prstGeom prst="rect">
          <a:avLst/>
        </a:prstGeom>
        <a:solidFill>
          <a:srgbClr val="0070C0"/>
        </a:solidFill>
        <a:ln w="25400" cmpd="sng">
          <a:solidFill>
            <a:schemeClr val="tx1">
              <a:lumMod val="65000"/>
              <a:lumOff val="3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 u="sng">
              <a:solidFill>
                <a:schemeClr val="bg1"/>
              </a:solidFill>
            </a:rPr>
            <a:t>Instruction Box 2</a:t>
          </a:r>
        </a:p>
        <a:p>
          <a:r>
            <a:rPr lang="en-US" sz="1100" b="1">
              <a:solidFill>
                <a:schemeClr val="bg1"/>
              </a:solidFill>
            </a:rPr>
            <a:t>To update all pivot tables under Summary 1,</a:t>
          </a:r>
        </a:p>
        <a:p>
          <a:r>
            <a:rPr lang="en-US" sz="1100" b="1">
              <a:solidFill>
                <a:schemeClr val="bg1"/>
              </a:solidFill>
            </a:rPr>
            <a:t>1. Click on any area of the</a:t>
          </a:r>
          <a:r>
            <a:rPr lang="en-US" sz="1100" b="1" baseline="0">
              <a:solidFill>
                <a:schemeClr val="bg1"/>
              </a:solidFill>
            </a:rPr>
            <a:t> pivot table (e.g., cell U3)</a:t>
          </a:r>
        </a:p>
        <a:p>
          <a:r>
            <a:rPr lang="en-US" sz="1100" b="1" baseline="0">
              <a:solidFill>
                <a:schemeClr val="bg1"/>
              </a:solidFill>
            </a:rPr>
            <a:t>2. Under PIVOTTABLE TOOLS, click ANALYZE</a:t>
          </a:r>
        </a:p>
        <a:p>
          <a:r>
            <a:rPr lang="en-US" sz="1100" b="1" baseline="0">
              <a:solidFill>
                <a:schemeClr val="bg1"/>
              </a:solidFill>
            </a:rPr>
            <a:t>3. In the DATA group, click REFRESH</a:t>
          </a:r>
          <a:endParaRPr lang="en-US" sz="1100" b="1">
            <a:solidFill>
              <a:schemeClr val="bg1"/>
            </a:solidFill>
          </a:endParaRPr>
        </a:p>
      </xdr:txBody>
    </xdr:sp>
    <xdr:clientData/>
  </xdr:twoCellAnchor>
  <xdr:twoCellAnchor>
    <xdr:from>
      <xdr:col>20</xdr:col>
      <xdr:colOff>2001678</xdr:colOff>
      <xdr:row>29</xdr:row>
      <xdr:rowOff>19051</xdr:rowOff>
    </xdr:from>
    <xdr:to>
      <xdr:col>23</xdr:col>
      <xdr:colOff>1857373</xdr:colOff>
      <xdr:row>49</xdr:row>
      <xdr:rowOff>152398</xdr:rowOff>
    </xdr:to>
    <xdr:grpSp>
      <xdr:nvGrpSpPr>
        <xdr:cNvPr id="6" name="Group 5"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GrpSpPr/>
      </xdr:nvGrpSpPr>
      <xdr:grpSpPr>
        <a:xfrm>
          <a:off x="29076491" y="5884864"/>
          <a:ext cx="4165757" cy="3943347"/>
          <a:chOff x="1895476" y="4901800"/>
          <a:chExt cx="3293424" cy="3418175"/>
        </a:xfrm>
      </xdr:grpSpPr>
      <xdr:sp macro="" textlink="">
        <xdr:nvSpPr>
          <xdr:cNvPr id="7" name="TextBox 6">
            <a:extLst>
              <a:ext uri="{FF2B5EF4-FFF2-40B4-BE49-F238E27FC236}">
                <a16:creationId xmlns:a16="http://schemas.microsoft.com/office/drawing/2014/main" id="{00000000-0008-0000-0800-000007000000}"/>
              </a:ext>
            </a:extLst>
          </xdr:cNvPr>
          <xdr:cNvSpPr txBox="1"/>
        </xdr:nvSpPr>
        <xdr:spPr>
          <a:xfrm>
            <a:off x="1895476" y="4901800"/>
            <a:ext cx="3293424" cy="536670"/>
          </a:xfrm>
          <a:prstGeom prst="rect">
            <a:avLst/>
          </a:prstGeom>
          <a:solidFill>
            <a:srgbClr val="0070C0"/>
          </a:solidFill>
          <a:ln w="28575" cmpd="sng">
            <a:solidFill>
              <a:schemeClr val="tx1">
                <a:lumMod val="65000"/>
                <a:lumOff val="35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1100" b="1" u="sng">
                <a:solidFill>
                  <a:schemeClr val="bg1"/>
                </a:solidFill>
              </a:rPr>
              <a:t>Instruction Box 3</a:t>
            </a:r>
          </a:p>
          <a:p>
            <a:r>
              <a:rPr lang="en-US" sz="1100" b="1">
                <a:solidFill>
                  <a:schemeClr val="bg1"/>
                </a:solidFill>
              </a:rPr>
              <a:t>To obtain</a:t>
            </a:r>
            <a:r>
              <a:rPr lang="en-US" sz="1100" b="1" baseline="0">
                <a:solidFill>
                  <a:schemeClr val="bg1"/>
                </a:solidFill>
              </a:rPr>
              <a:t> facility-specific data from Summary 2 and Summary 3,</a:t>
            </a:r>
            <a:r>
              <a:rPr lang="en-US" sz="1100" b="1">
                <a:solidFill>
                  <a:schemeClr val="bg1"/>
                </a:solidFill>
              </a:rPr>
              <a:t>                     </a:t>
            </a:r>
            <a:r>
              <a:rPr lang="en-US" sz="1100" b="1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t>1. Enter your</a:t>
            </a:r>
            <a:r>
              <a:rPr lang="en-US" sz="1100" b="1" baseline="0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t> facility Total Resident-Day for the month in </a:t>
            </a:r>
            <a:r>
              <a:rPr lang="en-US" sz="1100" b="1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t>cell V52   </a:t>
            </a:r>
            <a:endParaRPr lang="en-US" sz="1100" b="1">
              <a:solidFill>
                <a:schemeClr val="bg1"/>
              </a:solidFill>
            </a:endParaRPr>
          </a:p>
        </xdr:txBody>
      </xdr:sp>
      <xdr:cxnSp macro="">
        <xdr:nvCxnSpPr>
          <xdr:cNvPr id="8" name="Straight Arrow Connector 7">
            <a:extLst>
              <a:ext uri="{FF2B5EF4-FFF2-40B4-BE49-F238E27FC236}">
                <a16:creationId xmlns:a16="http://schemas.microsoft.com/office/drawing/2014/main" id="{00000000-0008-0000-0800-000008000000}"/>
              </a:ext>
            </a:extLst>
          </xdr:cNvPr>
          <xdr:cNvCxnSpPr>
            <a:stCxn id="7" idx="2"/>
          </xdr:cNvCxnSpPr>
        </xdr:nvCxnSpPr>
        <xdr:spPr>
          <a:xfrm flipH="1">
            <a:off x="2226123" y="5438470"/>
            <a:ext cx="1316066" cy="2881505"/>
          </a:xfrm>
          <a:prstGeom prst="straightConnector1">
            <a:avLst/>
          </a:prstGeom>
          <a:ln w="28575">
            <a:solidFill>
              <a:schemeClr val="tx1">
                <a:lumMod val="65000"/>
                <a:lumOff val="35000"/>
              </a:schemeClr>
            </a:solidFill>
            <a:tailEnd type="triangle"/>
          </a:ln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26</xdr:col>
      <xdr:colOff>1013101</xdr:colOff>
      <xdr:row>4</xdr:row>
      <xdr:rowOff>57150</xdr:rowOff>
    </xdr:from>
    <xdr:to>
      <xdr:col>31</xdr:col>
      <xdr:colOff>257174</xdr:colOff>
      <xdr:row>19</xdr:row>
      <xdr:rowOff>123825</xdr:rowOff>
    </xdr:to>
    <xdr:grpSp>
      <xdr:nvGrpSpPr>
        <xdr:cNvPr id="9" name="Group 8">
          <a:extLst>
            <a:ext uri="{FF2B5EF4-FFF2-40B4-BE49-F238E27FC236}">
              <a16:creationId xmlns:a16="http://schemas.microsoft.com/office/drawing/2014/main" id="{00000000-0008-0000-0800-000009000000}"/>
            </a:ext>
          </a:extLst>
        </xdr:cNvPr>
        <xdr:cNvGrpSpPr/>
      </xdr:nvGrpSpPr>
      <xdr:grpSpPr>
        <a:xfrm>
          <a:off x="36271476" y="1176338"/>
          <a:ext cx="4879698" cy="2908300"/>
          <a:chOff x="-778995" y="4936636"/>
          <a:chExt cx="3927723" cy="2216425"/>
        </a:xfrm>
      </xdr:grpSpPr>
      <xdr:sp macro="" textlink="">
        <xdr:nvSpPr>
          <xdr:cNvPr id="10" name="TextBox 9">
            <a:extLst>
              <a:ext uri="{FF2B5EF4-FFF2-40B4-BE49-F238E27FC236}">
                <a16:creationId xmlns:a16="http://schemas.microsoft.com/office/drawing/2014/main" id="{00000000-0008-0000-0800-00000A000000}"/>
              </a:ext>
            </a:extLst>
          </xdr:cNvPr>
          <xdr:cNvSpPr txBox="1"/>
        </xdr:nvSpPr>
        <xdr:spPr>
          <a:xfrm>
            <a:off x="-778995" y="6042594"/>
            <a:ext cx="3927723" cy="1110467"/>
          </a:xfrm>
          <a:prstGeom prst="rect">
            <a:avLst/>
          </a:prstGeom>
          <a:solidFill>
            <a:srgbClr val="0070C0"/>
          </a:solidFill>
          <a:ln w="25400" cmpd="sng">
            <a:solidFill>
              <a:schemeClr val="tx1">
                <a:lumMod val="65000"/>
                <a:lumOff val="35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1100" b="1" u="sng">
                <a:solidFill>
                  <a:schemeClr val="bg1"/>
                </a:solidFill>
              </a:rPr>
              <a:t>Instruction Box 4 </a:t>
            </a:r>
          </a:p>
          <a:p>
            <a:r>
              <a:rPr lang="en-US" sz="1100" b="1">
                <a:solidFill>
                  <a:schemeClr val="bg1"/>
                </a:solidFill>
              </a:rPr>
              <a:t>The current setup for the 'ABX by Prescribers' table provides</a:t>
            </a:r>
            <a:r>
              <a:rPr lang="en-US" sz="1100" b="1" baseline="0">
                <a:solidFill>
                  <a:schemeClr val="bg1"/>
                </a:solidFill>
              </a:rPr>
              <a:t> sufficient space for up to 15 prescribers in a month.  If ADDITIONAL columns are needed, </a:t>
            </a:r>
          </a:p>
          <a:p>
            <a:r>
              <a:rPr lang="en-US" sz="1100" b="1" baseline="0">
                <a:solidFill>
                  <a:schemeClr val="bg1"/>
                </a:solidFill>
              </a:rPr>
              <a:t>1. Bring cursor to column header (e.g., AF)</a:t>
            </a:r>
          </a:p>
          <a:p>
            <a:r>
              <a:rPr lang="en-US" sz="1100" b="1" baseline="0">
                <a:solidFill>
                  <a:schemeClr val="bg1"/>
                </a:solidFill>
              </a:rPr>
              <a:t>2. Right click on the mouse</a:t>
            </a:r>
          </a:p>
          <a:p>
            <a:r>
              <a:rPr lang="en-US" sz="1100" b="1" baseline="0">
                <a:solidFill>
                  <a:schemeClr val="bg1"/>
                </a:solidFill>
              </a:rPr>
              <a:t>3. Select insert</a:t>
            </a:r>
          </a:p>
          <a:p>
            <a:r>
              <a:rPr lang="en-US" sz="1100" b="1" baseline="0">
                <a:solidFill>
                  <a:schemeClr val="bg1"/>
                </a:solidFill>
              </a:rPr>
              <a:t>4. Repeat steps 1-3 until the desired number of columns has been added</a:t>
            </a:r>
          </a:p>
          <a:p>
            <a:r>
              <a:rPr lang="en-US" sz="1100" b="1" baseline="0">
                <a:solidFill>
                  <a:schemeClr val="bg1"/>
                </a:solidFill>
              </a:rPr>
              <a:t>5. Follow steps in Instruction Box 2 to update pivot tables </a:t>
            </a:r>
            <a:endParaRPr lang="en-US" sz="1100" b="1">
              <a:solidFill>
                <a:schemeClr val="bg1"/>
              </a:solidFill>
            </a:endParaRPr>
          </a:p>
        </xdr:txBody>
      </xdr:sp>
      <xdr:cxnSp macro="">
        <xdr:nvCxnSpPr>
          <xdr:cNvPr id="11" name="Straight Arrow Connector 10">
            <a:extLst>
              <a:ext uri="{FF2B5EF4-FFF2-40B4-BE49-F238E27FC236}">
                <a16:creationId xmlns:a16="http://schemas.microsoft.com/office/drawing/2014/main" id="{00000000-0008-0000-0800-00000B000000}"/>
              </a:ext>
            </a:extLst>
          </xdr:cNvPr>
          <xdr:cNvCxnSpPr>
            <a:stCxn id="10" idx="0"/>
          </xdr:cNvCxnSpPr>
        </xdr:nvCxnSpPr>
        <xdr:spPr>
          <a:xfrm flipH="1" flipV="1">
            <a:off x="838961" y="4936636"/>
            <a:ext cx="345906" cy="1105958"/>
          </a:xfrm>
          <a:prstGeom prst="straightConnector1">
            <a:avLst/>
          </a:prstGeom>
          <a:ln w="28575">
            <a:solidFill>
              <a:schemeClr val="tx1">
                <a:lumMod val="65000"/>
                <a:lumOff val="35000"/>
              </a:schemeClr>
            </a:solidFill>
            <a:tailEnd type="triangle"/>
          </a:ln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21</xdr:col>
      <xdr:colOff>1062751</xdr:colOff>
      <xdr:row>32</xdr:row>
      <xdr:rowOff>66675</xdr:rowOff>
    </xdr:from>
    <xdr:to>
      <xdr:col>23</xdr:col>
      <xdr:colOff>1752600</xdr:colOff>
      <xdr:row>50</xdr:row>
      <xdr:rowOff>9525</xdr:rowOff>
    </xdr:to>
    <xdr:cxnSp macro="">
      <xdr:nvCxnSpPr>
        <xdr:cNvPr id="12" name="Straight Arrow Connector 11">
          <a:extLst>
            <a:ext uri="{FF2B5EF4-FFF2-40B4-BE49-F238E27FC236}">
              <a16:creationId xmlns:a16="http://schemas.microsoft.com/office/drawing/2014/main" id="{00000000-0008-0000-0800-00000C000000}"/>
            </a:ext>
          </a:extLst>
        </xdr:cNvPr>
        <xdr:cNvCxnSpPr>
          <a:stCxn id="7" idx="2"/>
        </xdr:cNvCxnSpPr>
      </xdr:nvCxnSpPr>
      <xdr:spPr>
        <a:xfrm>
          <a:off x="27647026" y="6543675"/>
          <a:ext cx="1880474" cy="3371850"/>
        </a:xfrm>
        <a:prstGeom prst="straightConnector1">
          <a:avLst/>
        </a:prstGeom>
        <a:ln w="28575">
          <a:solidFill>
            <a:schemeClr val="tx1">
              <a:lumMod val="65000"/>
              <a:lumOff val="35000"/>
            </a:schemeClr>
          </a:solidFill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352425</xdr:colOff>
      <xdr:row>16</xdr:row>
      <xdr:rowOff>171450</xdr:rowOff>
    </xdr:from>
    <xdr:to>
      <xdr:col>9</xdr:col>
      <xdr:colOff>1905000</xdr:colOff>
      <xdr:row>23</xdr:row>
      <xdr:rowOff>180975</xdr:rowOff>
    </xdr:to>
    <xdr:grpSp>
      <xdr:nvGrpSpPr>
        <xdr:cNvPr id="13" name="Group 12">
          <a:extLst>
            <a:ext uri="{FF2B5EF4-FFF2-40B4-BE49-F238E27FC236}">
              <a16:creationId xmlns:a16="http://schemas.microsoft.com/office/drawing/2014/main" id="{00000000-0008-0000-0800-00000D000000}"/>
            </a:ext>
          </a:extLst>
        </xdr:cNvPr>
        <xdr:cNvGrpSpPr/>
      </xdr:nvGrpSpPr>
      <xdr:grpSpPr>
        <a:xfrm>
          <a:off x="8877300" y="3560763"/>
          <a:ext cx="3267075" cy="1343025"/>
          <a:chOff x="8724900" y="4210050"/>
          <a:chExt cx="3190875" cy="1343025"/>
        </a:xfrm>
      </xdr:grpSpPr>
      <xdr:sp macro="" textlink="">
        <xdr:nvSpPr>
          <xdr:cNvPr id="14" name="Right Arrow 13">
            <a:extLst>
              <a:ext uri="{FF2B5EF4-FFF2-40B4-BE49-F238E27FC236}">
                <a16:creationId xmlns:a16="http://schemas.microsoft.com/office/drawing/2014/main" id="{00000000-0008-0000-0800-00000E000000}"/>
              </a:ext>
            </a:extLst>
          </xdr:cNvPr>
          <xdr:cNvSpPr/>
        </xdr:nvSpPr>
        <xdr:spPr>
          <a:xfrm>
            <a:off x="8724900" y="4210050"/>
            <a:ext cx="3190875" cy="1343025"/>
          </a:xfrm>
          <a:prstGeom prst="rightArrow">
            <a:avLst/>
          </a:prstGeom>
          <a:solidFill>
            <a:srgbClr val="0070C0"/>
          </a:solidFill>
          <a:ln w="19050">
            <a:solidFill>
              <a:schemeClr val="tx1">
                <a:lumMod val="65000"/>
                <a:lumOff val="3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15" name="TextBox 14">
            <a:extLst>
              <a:ext uri="{FF2B5EF4-FFF2-40B4-BE49-F238E27FC236}">
                <a16:creationId xmlns:a16="http://schemas.microsoft.com/office/drawing/2014/main" id="{00000000-0008-0000-0800-00000F000000}"/>
              </a:ext>
            </a:extLst>
          </xdr:cNvPr>
          <xdr:cNvSpPr txBox="1"/>
        </xdr:nvSpPr>
        <xdr:spPr>
          <a:xfrm>
            <a:off x="8791575" y="4733926"/>
            <a:ext cx="2790825" cy="2667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1100" b="1">
                <a:solidFill>
                  <a:schemeClr val="bg1"/>
                </a:solidFill>
              </a:rPr>
              <a:t>Scroll to the right for additional information</a:t>
            </a:r>
          </a:p>
        </xdr:txBody>
      </xdr:sp>
    </xdr:grpSp>
    <xdr:clientData/>
  </xdr:twoCellAnchor>
  <xdr:twoCellAnchor>
    <xdr:from>
      <xdr:col>32</xdr:col>
      <xdr:colOff>400050</xdr:colOff>
      <xdr:row>4</xdr:row>
      <xdr:rowOff>28575</xdr:rowOff>
    </xdr:from>
    <xdr:to>
      <xdr:col>35</xdr:col>
      <xdr:colOff>847725</xdr:colOff>
      <xdr:row>11</xdr:row>
      <xdr:rowOff>38100</xdr:rowOff>
    </xdr:to>
    <xdr:grpSp>
      <xdr:nvGrpSpPr>
        <xdr:cNvPr id="16" name="Group 15">
          <a:extLst>
            <a:ext uri="{FF2B5EF4-FFF2-40B4-BE49-F238E27FC236}">
              <a16:creationId xmlns:a16="http://schemas.microsoft.com/office/drawing/2014/main" id="{00000000-0008-0000-0800-000010000000}"/>
            </a:ext>
          </a:extLst>
        </xdr:cNvPr>
        <xdr:cNvGrpSpPr/>
      </xdr:nvGrpSpPr>
      <xdr:grpSpPr>
        <a:xfrm>
          <a:off x="42254488" y="1147763"/>
          <a:ext cx="3328987" cy="1327150"/>
          <a:chOff x="8724900" y="4210050"/>
          <a:chExt cx="3190875" cy="1343025"/>
        </a:xfrm>
      </xdr:grpSpPr>
      <xdr:sp macro="" textlink="">
        <xdr:nvSpPr>
          <xdr:cNvPr id="17" name="Right Arrow 16">
            <a:extLst>
              <a:ext uri="{FF2B5EF4-FFF2-40B4-BE49-F238E27FC236}">
                <a16:creationId xmlns:a16="http://schemas.microsoft.com/office/drawing/2014/main" id="{00000000-0008-0000-0800-000011000000}"/>
              </a:ext>
            </a:extLst>
          </xdr:cNvPr>
          <xdr:cNvSpPr/>
        </xdr:nvSpPr>
        <xdr:spPr>
          <a:xfrm>
            <a:off x="8724900" y="4210050"/>
            <a:ext cx="3190875" cy="1343025"/>
          </a:xfrm>
          <a:prstGeom prst="rightArrow">
            <a:avLst/>
          </a:prstGeom>
          <a:solidFill>
            <a:srgbClr val="0070C0"/>
          </a:solidFill>
          <a:ln w="19050">
            <a:solidFill>
              <a:schemeClr val="tx1">
                <a:lumMod val="65000"/>
                <a:lumOff val="3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18" name="TextBox 17">
            <a:extLst>
              <a:ext uri="{FF2B5EF4-FFF2-40B4-BE49-F238E27FC236}">
                <a16:creationId xmlns:a16="http://schemas.microsoft.com/office/drawing/2014/main" id="{00000000-0008-0000-0800-000012000000}"/>
              </a:ext>
            </a:extLst>
          </xdr:cNvPr>
          <xdr:cNvSpPr txBox="1"/>
        </xdr:nvSpPr>
        <xdr:spPr>
          <a:xfrm>
            <a:off x="8791575" y="4733926"/>
            <a:ext cx="2790825" cy="2667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1100" b="1">
                <a:solidFill>
                  <a:schemeClr val="bg1"/>
                </a:solidFill>
              </a:rPr>
              <a:t>Scroll to the right for additional information</a:t>
            </a:r>
          </a:p>
        </xdr:txBody>
      </xdr: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Infection%20and%20antibiotic%20start%20log%20template,%20version%203%20Demonstrat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Jan"/>
      <sheetName val="Feb"/>
      <sheetName val="Mar"/>
      <sheetName val="Apr"/>
      <sheetName val="May"/>
      <sheetName val="Jun"/>
      <sheetName val="Jul"/>
      <sheetName val="Aug"/>
      <sheetName val="Sep"/>
      <sheetName val="Oct"/>
      <sheetName val="Nov"/>
      <sheetName val="Dec"/>
      <sheetName val="Dropdown Choices"/>
      <sheetName val="Generic-Brand Names"/>
    </sheetNames>
    <sheetDataSet>
      <sheetData sheetId="0">
        <row r="3">
          <cell r="B3" t="str">
            <v>Jan</v>
          </cell>
          <cell r="C3" t="str">
            <v>Feb</v>
          </cell>
          <cell r="D3" t="str">
            <v>Mar</v>
          </cell>
          <cell r="E3" t="str">
            <v>Apr</v>
          </cell>
          <cell r="F3" t="str">
            <v>May</v>
          </cell>
          <cell r="G3" t="str">
            <v>Jun</v>
          </cell>
          <cell r="H3" t="str">
            <v>Jul</v>
          </cell>
          <cell r="I3" t="str">
            <v>Aug</v>
          </cell>
          <cell r="J3" t="str">
            <v>Sep</v>
          </cell>
          <cell r="K3" t="str">
            <v>Oct</v>
          </cell>
          <cell r="L3" t="str">
            <v>Nov</v>
          </cell>
          <cell r="M3" t="str">
            <v>Dec</v>
          </cell>
        </row>
        <row r="4">
          <cell r="A4" t="str">
            <v>Antibiotic Start / 1000 RD</v>
          </cell>
          <cell r="B4">
            <v>11.29032258064516</v>
          </cell>
          <cell r="C4">
            <v>7.1428571428571423</v>
          </cell>
          <cell r="D4">
            <v>7.9760717846460611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</row>
        <row r="5">
          <cell r="A5" t="str">
            <v>Days of Therapy / 1000 RD</v>
          </cell>
          <cell r="B5">
            <v>69.354838709677409</v>
          </cell>
          <cell r="C5">
            <v>38.775510204081634</v>
          </cell>
          <cell r="D5">
            <v>41.874376869391824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</row>
        <row r="6">
          <cell r="A6" t="str">
            <v>SBAR Used and Completed</v>
          </cell>
          <cell r="B6">
            <v>0.76923076923076927</v>
          </cell>
          <cell r="C6">
            <v>0.7142857142857143</v>
          </cell>
          <cell r="D6">
            <v>0.625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A7" t="str">
            <v>Met Criteria to Start ABX</v>
          </cell>
          <cell r="B7">
            <v>0.6</v>
          </cell>
          <cell r="C7">
            <v>0.4</v>
          </cell>
          <cell r="D7">
            <v>0.8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10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0.xml"/></Relationships>
</file>

<file path=xl/pivotCache/_rels/pivotCacheDefinition1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1.xml"/></Relationships>
</file>

<file path=xl/pivotCache/_rels/pivotCacheDefinition1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2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4.xml"/></Relationships>
</file>

<file path=xl/pivotCache/_rels/pivotCacheDefinition5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5.xml"/></Relationships>
</file>

<file path=xl/pivotCache/_rels/pivotCacheDefinition6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6.xml"/></Relationships>
</file>

<file path=xl/pivotCache/_rels/pivotCacheDefinition7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7.xml"/></Relationships>
</file>

<file path=xl/pivotCache/_rels/pivotCacheDefinition8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8.xml"/></Relationships>
</file>

<file path=xl/pivotCache/_rels/pivotCacheDefinition9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9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hung, Philip" refreshedDate="43319.410817939817" createdVersion="5" refreshedVersion="6" minRefreshableVersion="3" recordCount="16" xr:uid="{00000000-000A-0000-FFFF-FFFF00000000}">
  <cacheSource type="worksheet">
    <worksheetSource name="Jan"/>
  </cacheSource>
  <cacheFields count="18">
    <cacheField name="Resident Name (Last, First)" numFmtId="0">
      <sharedItems count="12">
        <s v="A"/>
        <s v="B"/>
        <s v="C"/>
        <s v="D"/>
        <s v="E"/>
        <s v="F"/>
        <s v="G"/>
        <s v="H"/>
        <s v="I"/>
        <s v="J"/>
        <s v="K"/>
        <s v="L"/>
      </sharedItems>
    </cacheField>
    <cacheField name="Room" numFmtId="0">
      <sharedItems/>
    </cacheField>
    <cacheField name="Diagnosis" numFmtId="0">
      <sharedItems containsBlank="1" count="14">
        <s v="Urinary tract infection (without catheter)"/>
        <s v="Cellulitis, soft tissue, or wound infection"/>
        <s v="Pneumonia"/>
        <s v="Clostridium difficle infection"/>
        <s v="Influenza-like illness"/>
        <s v="Gastroenteritis"/>
        <s v="Bronchitis or tracheobronchitis"/>
        <m u="1"/>
        <s v="PNA" u="1"/>
        <s v="Influenza" u="1"/>
        <s v="C difficile" u="1"/>
        <s v="SSTI" u="1"/>
        <s v="Acute bronchitis" u="1"/>
        <s v="UTI" u="1"/>
      </sharedItems>
    </cacheField>
    <cacheField name="Antibiotic" numFmtId="0">
      <sharedItems containsBlank="1" count="10">
        <s v="Nitrofurantoin"/>
        <s v="Cephalexin"/>
        <s v="Ciprofloxacin"/>
        <s v="Azithromycin"/>
        <s v="Amoxicillin-Clavulanate"/>
        <s v="Vancomycin, oral"/>
        <s v="Oseltamivir"/>
        <s v="Levofloxacin"/>
        <m u="1"/>
        <s v="vancomycin po" u="1"/>
      </sharedItems>
    </cacheField>
    <cacheField name="Start Date" numFmtId="164">
      <sharedItems containsSemiMixedTypes="0" containsNonDate="0" containsDate="1" containsString="0" minDate="2016-01-01T00:00:00" maxDate="2016-01-21T00:00:00"/>
    </cacheField>
    <cacheField name="Stop Date" numFmtId="164">
      <sharedItems containsSemiMixedTypes="0" containsNonDate="0" containsDate="1" containsString="0" minDate="2016-01-04T00:00:00" maxDate="2016-01-27T00:00:00"/>
    </cacheField>
    <cacheField name="Days of Therapy" numFmtId="0">
      <sharedItems containsSemiMixedTypes="0" containsString="0" containsNumber="1" containsInteger="1" minValue="3" maxValue="14"/>
    </cacheField>
    <cacheField name="Prescriber" numFmtId="0">
      <sharedItems containsBlank="1" count="6">
        <s v="Dr. Lexin"/>
        <s v="PA Cillin"/>
        <s v="Dr. Peni"/>
        <s v="Dr. Gripe"/>
        <s v="Dr. Rhea"/>
        <m u="1"/>
      </sharedItems>
    </cacheField>
    <cacheField name="Radiologic Tests Done" numFmtId="0">
      <sharedItems/>
    </cacheField>
    <cacheField name="Microbiology Test Sent" numFmtId="0">
      <sharedItems count="6">
        <s v="Urinalysis and reflex culture and sensitivities"/>
        <s v="Test not sent"/>
        <s v="Clostridium difficle assay"/>
        <s v="Nasopharyngeal swab"/>
        <s v="Stool culture"/>
        <s v="Urinalysis and relfex culture and sensitivities" u="1"/>
      </sharedItems>
    </cacheField>
    <cacheField name="Microbiology Test Date" numFmtId="164">
      <sharedItems containsDate="1" containsMixedTypes="1" minDate="2016-01-01T00:00:00" maxDate="2016-01-31T00:00:00"/>
    </cacheField>
    <cacheField name="Culture f/u at 48-72h?" numFmtId="164">
      <sharedItems/>
    </cacheField>
    <cacheField name="Pathogen" numFmtId="0">
      <sharedItems/>
    </cacheField>
    <cacheField name="Is pathoen CRE, ESBL, MRSA or VRE?" numFmtId="0">
      <sharedItems count="3">
        <s v="ESBL"/>
        <s v="No"/>
        <s v="CRE"/>
      </sharedItems>
    </cacheField>
    <cacheField name="Date of Final Result" numFmtId="164">
      <sharedItems containsDate="1" containsMixedTypes="1" minDate="2016-01-01T00:00:00" maxDate="2016-02-02T00:00:00"/>
    </cacheField>
    <cacheField name="Location of Infection Onset" numFmtId="0">
      <sharedItems count="3">
        <s v="Facility"/>
        <s v="Community"/>
        <s v="Indeterminant"/>
      </sharedItems>
    </cacheField>
    <cacheField name="SBAR Usage and Completeness" numFmtId="0">
      <sharedItems count="5">
        <s v="SBAR used and complete"/>
        <s v="SBAR used but incomplete"/>
        <s v="SBAR not available for this infection"/>
        <s v="SBAR not used"/>
        <s v="Not applicable" u="1"/>
      </sharedItems>
    </cacheField>
    <cacheField name="Criteria Met to Start Antimicrobials?" numFmtId="0">
      <sharedItems count="4">
        <s v="Yes"/>
        <s v="Cannot be determined"/>
        <s v="No"/>
        <s v="Not applicable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10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Phil" refreshedDate="43533.370531250002" createdVersion="6" refreshedVersion="6" minRefreshableVersion="3" recordCount="4" xr:uid="{00000000-000A-0000-FFFF-FFFF08000000}">
  <cacheSource type="worksheet">
    <worksheetSource name="Oct"/>
  </cacheSource>
  <cacheFields count="19">
    <cacheField name="Resident Name (Last, First)" numFmtId="0">
      <sharedItems containsBlank="1" count="5">
        <s v="A"/>
        <s v="B"/>
        <s v="C"/>
        <s v="D"/>
        <m u="1"/>
      </sharedItems>
    </cacheField>
    <cacheField name="Room" numFmtId="0">
      <sharedItems/>
    </cacheField>
    <cacheField name="Diagnosis" numFmtId="0">
      <sharedItems containsBlank="1" count="3">
        <s v="Urinary tract infection (with catheter)"/>
        <s v="Pneumonia"/>
        <m u="1"/>
      </sharedItems>
    </cacheField>
    <cacheField name="Antibiotic" numFmtId="0">
      <sharedItems containsBlank="1" count="4">
        <s v="Nitrofurantoin"/>
        <s v="Levofloxacin"/>
        <s v="Azithromycin"/>
        <m u="1"/>
      </sharedItems>
    </cacheField>
    <cacheField name="Start Date" numFmtId="164">
      <sharedItems containsSemiMixedTypes="0" containsNonDate="0" containsDate="1" containsString="0" minDate="2016-10-03T00:00:00" maxDate="2016-10-22T00:00:00"/>
    </cacheField>
    <cacheField name="Stop Date" numFmtId="164">
      <sharedItems containsSemiMixedTypes="0" containsNonDate="0" containsDate="1" containsString="0" minDate="2016-10-09T00:00:00" maxDate="2016-11-11T00:00:00"/>
    </cacheField>
    <cacheField name="Days of Therapy" numFmtId="0">
      <sharedItems containsSemiMixedTypes="0" containsString="0" containsNumber="1" containsInteger="1" minValue="7" maxValue="21"/>
    </cacheField>
    <cacheField name="Prescriber" numFmtId="0">
      <sharedItems containsBlank="1" count="3">
        <s v="Dr. Lexin"/>
        <s v="Dr. Tussin"/>
        <m u="1"/>
      </sharedItems>
    </cacheField>
    <cacheField name="Radiologic Tests Done" numFmtId="0">
      <sharedItems containsNonDate="0" containsString="0" containsBlank="1"/>
    </cacheField>
    <cacheField name="Microbiology Test Sent" numFmtId="0">
      <sharedItems containsBlank="1" count="3">
        <s v="Urinalysis and reflex culture and sensitivities"/>
        <s v="Urine Legionella antigen test"/>
        <m u="1"/>
      </sharedItems>
    </cacheField>
    <cacheField name="Microbiology Test Date" numFmtId="164">
      <sharedItems containsDate="1" containsMixedTypes="1" minDate="2016-04-03T00:00:00" maxDate="2016-04-22T00:00:00"/>
    </cacheField>
    <cacheField name="Culture f/u at 48-72h?" numFmtId="164">
      <sharedItems/>
    </cacheField>
    <cacheField name="Pathogen" numFmtId="0">
      <sharedItems/>
    </cacheField>
    <cacheField name="Is pathoen CRE, ESBL, MRSA or VRE?" numFmtId="0">
      <sharedItems containsBlank="1" count="2">
        <s v="No"/>
        <m u="1"/>
      </sharedItems>
    </cacheField>
    <cacheField name="Date of Final Result" numFmtId="164">
      <sharedItems containsSemiMixedTypes="0" containsNonDate="0" containsDate="1" containsString="0" minDate="2016-03-05T00:00:00" maxDate="2016-04-26T00:00:00"/>
    </cacheField>
    <cacheField name="Location of Infection Onset" numFmtId="0">
      <sharedItems containsBlank="1" count="3">
        <s v="Community"/>
        <s v="Facility"/>
        <m u="1"/>
      </sharedItems>
    </cacheField>
    <cacheField name="SBAR Usage and Completeness" numFmtId="0">
      <sharedItems containsBlank="1" count="3">
        <s v="SBAR used and complete"/>
        <s v="SBAR not used"/>
        <m u="1"/>
      </sharedItems>
    </cacheField>
    <cacheField name="Criteria Met to Start Antimicrobials?" numFmtId="0">
      <sharedItems containsBlank="1" count="3">
        <s v="Yes"/>
        <s v="No"/>
        <m u="1"/>
      </sharedItems>
    </cacheField>
    <cacheField name="Comments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1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Phil" refreshedDate="43533.379233101849" createdVersion="6" refreshedVersion="6" minRefreshableVersion="3" recordCount="5" xr:uid="{00000000-000A-0000-FFFF-FFFF09000000}">
  <cacheSource type="worksheet">
    <worksheetSource name="Nov"/>
  </cacheSource>
  <cacheFields count="19">
    <cacheField name="Resident Name (Last, First)" numFmtId="0">
      <sharedItems containsBlank="1" count="5">
        <s v="A"/>
        <s v="B"/>
        <s v="C"/>
        <s v="D"/>
        <m u="1"/>
      </sharedItems>
    </cacheField>
    <cacheField name="Room" numFmtId="0">
      <sharedItems/>
    </cacheField>
    <cacheField name="Diagnosis" numFmtId="0">
      <sharedItems containsBlank="1" count="5">
        <s v="Urinary tract infection (with catheter)"/>
        <s v="Urinary tract infection (without catheter)"/>
        <s v="Cellulitis, soft tissue, or wound infection"/>
        <s v="Clostridium difficle infection"/>
        <m u="1"/>
      </sharedItems>
    </cacheField>
    <cacheField name="Antibiotic" numFmtId="0">
      <sharedItems containsBlank="1" count="4">
        <s v="nitrofurantoin"/>
        <s v="cephalexin"/>
        <s v="metronidazole"/>
        <m u="1"/>
      </sharedItems>
    </cacheField>
    <cacheField name="Start Date" numFmtId="164">
      <sharedItems containsSemiMixedTypes="0" containsNonDate="0" containsDate="1" containsString="0" minDate="2016-11-03T00:00:00" maxDate="2016-11-22T00:00:00"/>
    </cacheField>
    <cacheField name="Stop Date" numFmtId="164">
      <sharedItems containsSemiMixedTypes="0" containsNonDate="0" containsDate="1" containsString="0" minDate="2016-11-09T00:00:00" maxDate="2016-12-05T00:00:00"/>
    </cacheField>
    <cacheField name="Days of Therapy" numFmtId="0">
      <sharedItems containsSemiMixedTypes="0" containsString="0" containsNumber="1" containsInteger="1" minValue="7" maxValue="14"/>
    </cacheField>
    <cacheField name="Prescriber" numFmtId="0">
      <sharedItems containsBlank="1" count="4">
        <s v="PA Mycin"/>
        <s v="Dr. Eschar"/>
        <s v="Dr. Cillin"/>
        <m u="1"/>
      </sharedItems>
    </cacheField>
    <cacheField name="Radiologic Tests Done" numFmtId="0">
      <sharedItems containsNonDate="0" containsString="0" containsBlank="1"/>
    </cacheField>
    <cacheField name="Microbiology Test Sent" numFmtId="0">
      <sharedItems containsBlank="1" count="5">
        <s v="Urinalysis and reflex culture and sensitivities"/>
        <s v="Test not sent"/>
        <s v="Urinalysis only"/>
        <s v="Clostridium difficle assay"/>
        <m u="1"/>
      </sharedItems>
    </cacheField>
    <cacheField name="Microbiology Test Date" numFmtId="164">
      <sharedItems containsDate="1" containsMixedTypes="1" minDate="2016-05-03T00:00:00" maxDate="2016-05-08T00:00:00"/>
    </cacheField>
    <cacheField name="Culture f/u at 48-72h?" numFmtId="164">
      <sharedItems/>
    </cacheField>
    <cacheField name="Pathogen" numFmtId="0">
      <sharedItems/>
    </cacheField>
    <cacheField name="Is pathoen CRE, ESBL, MRSA or VRE?" numFmtId="0">
      <sharedItems containsBlank="1" count="2">
        <s v="No"/>
        <m u="1"/>
      </sharedItems>
    </cacheField>
    <cacheField name="Date of Final Result" numFmtId="164">
      <sharedItems containsDate="1" containsMixedTypes="1" minDate="2016-05-05T00:00:00" maxDate="2016-05-08T00:00:00"/>
    </cacheField>
    <cacheField name="Location of Infection Onset" numFmtId="0">
      <sharedItems containsBlank="1" count="3">
        <s v="Facility"/>
        <s v="Community"/>
        <m u="1"/>
      </sharedItems>
    </cacheField>
    <cacheField name="SBAR Usage and Completeness" numFmtId="0">
      <sharedItems containsBlank="1" count="4">
        <s v="SBAR used but incomplete"/>
        <s v="SBAR used and complete"/>
        <s v="SBAR not used"/>
        <m u="1"/>
      </sharedItems>
    </cacheField>
    <cacheField name="Criteria Met to Start Antimicrobials?" numFmtId="0">
      <sharedItems containsBlank="1" count="4">
        <s v="Yes"/>
        <s v="No"/>
        <s v="Not applicable"/>
        <m u="1"/>
      </sharedItems>
    </cacheField>
    <cacheField name="Comments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1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Phil" refreshedDate="43533.389455439814" createdVersion="6" refreshedVersion="6" minRefreshableVersion="3" recordCount="5" xr:uid="{00000000-000A-0000-FFFF-FFFF0A000000}">
  <cacheSource type="worksheet">
    <worksheetSource name="Dec"/>
  </cacheSource>
  <cacheFields count="19">
    <cacheField name="Resident Name (Last, First)" numFmtId="0">
      <sharedItems containsBlank="1" count="6">
        <s v="A"/>
        <s v="B"/>
        <s v="C"/>
        <s v="D"/>
        <s v="E"/>
        <m u="1"/>
      </sharedItems>
    </cacheField>
    <cacheField name="Room" numFmtId="0">
      <sharedItems/>
    </cacheField>
    <cacheField name="Diagnosis" numFmtId="0">
      <sharedItems containsBlank="1" count="3">
        <s v="Urinary tract infection (without catheter)"/>
        <s v="Clostridium difficle infection"/>
        <m u="1"/>
      </sharedItems>
    </cacheField>
    <cacheField name="Antibiotic" numFmtId="0">
      <sharedItems containsBlank="1" count="4">
        <s v="Nitrofurantoin"/>
        <s v="Cephalexin"/>
        <s v="Vancomycin, oral"/>
        <m u="1"/>
      </sharedItems>
    </cacheField>
    <cacheField name="Start Date" numFmtId="164">
      <sharedItems containsSemiMixedTypes="0" containsNonDate="0" containsDate="1" containsString="0" minDate="2016-12-03T00:00:00" maxDate="2016-12-22T00:00:00"/>
    </cacheField>
    <cacheField name="Stop Date" numFmtId="164">
      <sharedItems containsSemiMixedTypes="0" containsNonDate="0" containsDate="1" containsString="0" minDate="2016-12-09T00:00:00" maxDate="2017-01-04T00:00:00"/>
    </cacheField>
    <cacheField name="Days of Therapy" numFmtId="0">
      <sharedItems containsSemiMixedTypes="0" containsString="0" containsNumber="1" containsInteger="1" minValue="7" maxValue="14"/>
    </cacheField>
    <cacheField name="Prescriber" numFmtId="0">
      <sharedItems containsBlank="1" count="3">
        <s v="PA Mycin"/>
        <s v="Dr. D Rhea"/>
        <m u="1"/>
      </sharedItems>
    </cacheField>
    <cacheField name="Radiologic Tests Done" numFmtId="0">
      <sharedItems containsNonDate="0" containsString="0" containsBlank="1"/>
    </cacheField>
    <cacheField name="Microbiology Test Sent" numFmtId="0">
      <sharedItems containsBlank="1" count="3">
        <s v="Urinalysis and reflex culture and sensitivities"/>
        <s v="Clostridium difficle assay"/>
        <m u="1"/>
      </sharedItems>
    </cacheField>
    <cacheField name="Microbiology Test Date" numFmtId="164">
      <sharedItems containsSemiMixedTypes="0" containsNonDate="0" containsDate="1" containsString="0" minDate="2016-12-03T00:00:00" maxDate="2016-12-22T00:00:00"/>
    </cacheField>
    <cacheField name="Culture f/u at 48-72h?" numFmtId="164">
      <sharedItems/>
    </cacheField>
    <cacheField name="Pathogen" numFmtId="0">
      <sharedItems/>
    </cacheField>
    <cacheField name="Is pathoen CRE, ESBL, MRSA or VRE?" numFmtId="0">
      <sharedItems containsBlank="1" count="3">
        <s v="CRE"/>
        <s v="No"/>
        <m u="1"/>
      </sharedItems>
    </cacheField>
    <cacheField name="Date of Final Result" numFmtId="164">
      <sharedItems containsSemiMixedTypes="0" containsNonDate="0" containsDate="1" containsString="0" minDate="2016-12-03T00:00:00" maxDate="2016-12-22T00:00:00"/>
    </cacheField>
    <cacheField name="Location of Infection Onset" numFmtId="0">
      <sharedItems containsBlank="1" count="3">
        <s v="Community"/>
        <s v="Facility"/>
        <m u="1"/>
      </sharedItems>
    </cacheField>
    <cacheField name="SBAR Usage and Completeness" numFmtId="0">
      <sharedItems containsBlank="1" count="2">
        <s v="SBAR used and complete"/>
        <m u="1"/>
      </sharedItems>
    </cacheField>
    <cacheField name="Criteria Met to Start Antimicrobials?" numFmtId="0">
      <sharedItems containsBlank="1" count="2">
        <s v="Yes"/>
        <m u="1"/>
      </sharedItems>
    </cacheField>
    <cacheField name="Comments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Phil" refreshedDate="43533.292937384256" createdVersion="6" refreshedVersion="6" minRefreshableVersion="3" recordCount="7" xr:uid="{00000000-000A-0000-FFFF-FFFF01000000}">
  <cacheSource type="worksheet">
    <worksheetSource name="Feb"/>
  </cacheSource>
  <cacheFields count="19">
    <cacheField name="Resident Name (Last, First)" numFmtId="0">
      <sharedItems containsBlank="1" count="7">
        <s v="A"/>
        <s v="B"/>
        <s v="C"/>
        <s v="D"/>
        <s v="E"/>
        <s v="F"/>
        <m u="1"/>
      </sharedItems>
    </cacheField>
    <cacheField name="Room" numFmtId="0">
      <sharedItems/>
    </cacheField>
    <cacheField name="Diagnosis" numFmtId="0">
      <sharedItems containsBlank="1" count="5">
        <s v="Urinary tract infection (with catheter)"/>
        <s v="Urinary tract infection (without catheter)"/>
        <s v="Pneumonia"/>
        <s v="Influenza-like illness"/>
        <m u="1"/>
      </sharedItems>
    </cacheField>
    <cacheField name="Antibiotic" numFmtId="0">
      <sharedItems containsBlank="1" count="7">
        <s v="nitrofurantoin"/>
        <s v="ciprofloxacin"/>
        <s v="azithromycin"/>
        <s v="amoxicillin-clavulanate"/>
        <s v="oseltamivir"/>
        <s v="levofloxacin"/>
        <m u="1"/>
      </sharedItems>
    </cacheField>
    <cacheField name="Start Date" numFmtId="164">
      <sharedItems containsSemiMixedTypes="0" containsNonDate="0" containsDate="1" containsString="0" minDate="2016-02-02T00:00:00" maxDate="2016-02-21T00:00:00"/>
    </cacheField>
    <cacheField name="Stop Date" numFmtId="164">
      <sharedItems containsSemiMixedTypes="0" containsNonDate="0" containsDate="1" containsString="0" minDate="2016-02-05T00:00:00" maxDate="2016-02-25T00:00:00"/>
    </cacheField>
    <cacheField name="Days of Therapy" numFmtId="0">
      <sharedItems containsSemiMixedTypes="0" containsString="0" containsNumber="1" containsInteger="1" minValue="3" maxValue="7"/>
    </cacheField>
    <cacheField name="Prescriber" numFmtId="0">
      <sharedItems containsBlank="1" count="5">
        <s v="Dr. Lexin"/>
        <s v="PA Mycin"/>
        <s v="Dr. Peni"/>
        <s v="Dr. Gripe"/>
        <m u="1"/>
      </sharedItems>
    </cacheField>
    <cacheField name="Radiologic Tests Done" numFmtId="0">
      <sharedItems containsNonDate="0" containsString="0" containsBlank="1"/>
    </cacheField>
    <cacheField name="Microbiology Test Sent" numFmtId="0">
      <sharedItems containsBlank="1" count="4">
        <s v="Urinalysis and reflex culture and sensitivities"/>
        <s v="Test not sent"/>
        <s v="Nasopharyngeal swab"/>
        <m u="1"/>
      </sharedItems>
    </cacheField>
    <cacheField name="Microbiology Test Date" numFmtId="164">
      <sharedItems containsDate="1" containsMixedTypes="1" minDate="2016-02-02T00:00:00" maxDate="2016-02-04T00:00:00"/>
    </cacheField>
    <cacheField name="Culture f/u at 48-72h?" numFmtId="164">
      <sharedItems/>
    </cacheField>
    <cacheField name="Pathogen" numFmtId="0">
      <sharedItems/>
    </cacheField>
    <cacheField name="Is pathoen CRE, ESBL, MRSA or VRE?" numFmtId="0">
      <sharedItems containsBlank="1" count="4">
        <s v="ESBL"/>
        <s v="CRE"/>
        <s v="No"/>
        <m u="1"/>
      </sharedItems>
    </cacheField>
    <cacheField name="Date of Final Result" numFmtId="164">
      <sharedItems containsDate="1" containsMixedTypes="1" minDate="2016-02-01T00:00:00" maxDate="2016-02-06T00:00:00"/>
    </cacheField>
    <cacheField name="Location of Infection Onset" numFmtId="0">
      <sharedItems containsBlank="1" count="3">
        <s v="Facility"/>
        <s v="Community"/>
        <m u="1"/>
      </sharedItems>
    </cacheField>
    <cacheField name="SBAR Usage and Completeness" numFmtId="0">
      <sharedItems containsBlank="1" count="4">
        <s v="SBAR used and complete"/>
        <s v="SBAR not used"/>
        <s v="SBAR used but incomplete"/>
        <m u="1"/>
      </sharedItems>
    </cacheField>
    <cacheField name="Criteria Met to Start Antimicrobials?" numFmtId="0">
      <sharedItems containsBlank="1" count="3">
        <s v="Yes"/>
        <s v="No"/>
        <m u="1"/>
      </sharedItems>
    </cacheField>
    <cacheField name="Comments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Phil" refreshedDate="43533.305784722223" createdVersion="6" refreshedVersion="6" minRefreshableVersion="3" recordCount="8" xr:uid="{00000000-000A-0000-FFFF-FFFF0B000000}">
  <cacheSource type="worksheet">
    <worksheetSource name="Mar"/>
  </cacheSource>
  <cacheFields count="19">
    <cacheField name="Resident Name (Last, First)" numFmtId="0">
      <sharedItems containsBlank="1" count="6">
        <s v="A"/>
        <s v="B"/>
        <s v="C"/>
        <s v="D"/>
        <s v="E"/>
        <m u="1"/>
      </sharedItems>
    </cacheField>
    <cacheField name="Room" numFmtId="0">
      <sharedItems/>
    </cacheField>
    <cacheField name="Diagnosis" numFmtId="0">
      <sharedItems containsBlank="1" count="4">
        <s v="Urinary tract infection (with catheter)"/>
        <s v="Pneumonia"/>
        <s v="Cellulitis, soft tissue, or wound infection"/>
        <m u="1"/>
      </sharedItems>
    </cacheField>
    <cacheField name="Antibiotic" numFmtId="0">
      <sharedItems containsBlank="1" count="8">
        <s v="nitrofurantoin"/>
        <s v="ciprofloxacin"/>
        <s v="azithromycin"/>
        <s v="amoxicillin-clavulanate"/>
        <s v="sulfamethoxazole-trimethoprim"/>
        <s v="cefixime"/>
        <m u="1"/>
        <s v="amoxicillin" u="1"/>
      </sharedItems>
    </cacheField>
    <cacheField name="Start Date" numFmtId="164">
      <sharedItems containsSemiMixedTypes="0" containsNonDate="0" containsDate="1" containsString="0" minDate="2016-03-02T00:00:00" maxDate="2016-03-21T00:00:00"/>
    </cacheField>
    <cacheField name="Stop Date" numFmtId="164">
      <sharedItems containsSemiMixedTypes="0" containsNonDate="0" containsDate="1" containsString="0" minDate="2016-03-05T00:00:00" maxDate="2016-03-25T00:00:00"/>
    </cacheField>
    <cacheField name="Days of Therapy" numFmtId="0">
      <sharedItems containsSemiMixedTypes="0" containsString="0" containsNumber="1" containsInteger="1" minValue="3" maxValue="7"/>
    </cacheField>
    <cacheField name="Prescriber" numFmtId="0">
      <sharedItems containsBlank="1" count="5">
        <s v="Dr. Lexin"/>
        <s v="PA Mycin"/>
        <s v="Dr. Eschar"/>
        <s v="Dr. Mycin"/>
        <m u="1"/>
      </sharedItems>
    </cacheField>
    <cacheField name="Radiologic Tests Done" numFmtId="0">
      <sharedItems containsNonDate="0" containsString="0" containsBlank="1"/>
    </cacheField>
    <cacheField name="Microbiology Test Sent" numFmtId="0">
      <sharedItems containsBlank="1" count="4">
        <s v="Urinalysis and reflex culture and sensitivities"/>
        <s v="Test not sent"/>
        <s v="Wound swab"/>
        <m u="1"/>
      </sharedItems>
    </cacheField>
    <cacheField name="Microbiology Test Date" numFmtId="164">
      <sharedItems containsDate="1" containsMixedTypes="1" minDate="2016-03-03T00:00:00" maxDate="2016-03-16T00:00:00"/>
    </cacheField>
    <cacheField name="Culture f/u at 48-72h?" numFmtId="164">
      <sharedItems/>
    </cacheField>
    <cacheField name="Pathogen" numFmtId="0">
      <sharedItems/>
    </cacheField>
    <cacheField name="Is pathoen CRE, ESBL, MRSA or VRE?" numFmtId="0">
      <sharedItems containsBlank="1" count="4">
        <s v="No"/>
        <s v="ESBL"/>
        <s v="MRSA"/>
        <m u="1"/>
      </sharedItems>
    </cacheField>
    <cacheField name="Date of Final Result" numFmtId="164">
      <sharedItems containsDate="1" containsMixedTypes="1" minDate="2016-03-05T00:00:00" maxDate="2016-03-18T00:00:00"/>
    </cacheField>
    <cacheField name="Location of Infection Onset" numFmtId="0">
      <sharedItems containsBlank="1" count="3">
        <s v="Facility"/>
        <s v="Community"/>
        <m u="1"/>
      </sharedItems>
    </cacheField>
    <cacheField name="SBAR Usage and Completeness" numFmtId="0">
      <sharedItems containsBlank="1" count="4">
        <s v="SBAR used and complete"/>
        <s v="SBAR used but incomplete"/>
        <s v="SBAR not used"/>
        <m u="1"/>
      </sharedItems>
    </cacheField>
    <cacheField name="Criteria Met to Start Antimicrobials?" numFmtId="0">
      <sharedItems containsBlank="1" count="4">
        <s v="Yes"/>
        <s v="No"/>
        <s v="Not applicable"/>
        <m u="1"/>
      </sharedItems>
    </cacheField>
    <cacheField name="Comments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Phil" refreshedDate="43533.316295717595" createdVersion="6" refreshedVersion="6" minRefreshableVersion="3" recordCount="4" xr:uid="{00000000-000A-0000-FFFF-FFFF02000000}">
  <cacheSource type="worksheet">
    <worksheetSource name="Apr"/>
  </cacheSource>
  <cacheFields count="19">
    <cacheField name="Resident Name (Last, First)" numFmtId="0">
      <sharedItems containsBlank="1" count="5">
        <s v="A"/>
        <s v="B"/>
        <s v="C"/>
        <s v="D"/>
        <m u="1"/>
      </sharedItems>
    </cacheField>
    <cacheField name="Room" numFmtId="0">
      <sharedItems/>
    </cacheField>
    <cacheField name="Diagnosis" numFmtId="0">
      <sharedItems containsBlank="1" count="3">
        <s v="Urinary tract infection (with catheter)"/>
        <s v="Pneumonia"/>
        <m u="1"/>
      </sharedItems>
    </cacheField>
    <cacheField name="Antibiotic" numFmtId="0">
      <sharedItems containsBlank="1" count="4">
        <s v="Nitrofurantoin"/>
        <s v="Ciprofloxacin"/>
        <s v="Azithromycin"/>
        <m u="1"/>
      </sharedItems>
    </cacheField>
    <cacheField name="Start Date" numFmtId="164">
      <sharedItems containsSemiMixedTypes="0" containsNonDate="0" containsDate="1" containsString="0" minDate="2016-04-03T00:00:00" maxDate="2016-04-22T00:00:00"/>
    </cacheField>
    <cacheField name="Stop Date" numFmtId="164">
      <sharedItems containsSemiMixedTypes="0" containsNonDate="0" containsDate="1" containsString="0" minDate="2016-04-07T00:00:00" maxDate="2016-05-01T00:00:00"/>
    </cacheField>
    <cacheField name="Days of Therapy" numFmtId="0">
      <sharedItems containsSemiMixedTypes="0" containsString="0" containsNumber="1" containsInteger="1" minValue="3" maxValue="10"/>
    </cacheField>
    <cacheField name="Prescriber" numFmtId="0">
      <sharedItems containsBlank="1" count="4">
        <s v="Dr. Lexin"/>
        <s v="PA Mycin"/>
        <s v="Dr. Cillin"/>
        <m u="1"/>
      </sharedItems>
    </cacheField>
    <cacheField name="Radiologic Tests Done" numFmtId="0">
      <sharedItems containsNonDate="0" containsString="0" containsBlank="1"/>
    </cacheField>
    <cacheField name="Microbiology Test Sent" numFmtId="0">
      <sharedItems containsBlank="1" count="3">
        <s v="Urinalysis and reflex culture and sensitivities"/>
        <s v="Urine Legionella antigen test"/>
        <m u="1"/>
      </sharedItems>
    </cacheField>
    <cacheField name="Microbiology Test Date" numFmtId="164">
      <sharedItems containsDate="1" containsMixedTypes="1" minDate="2016-04-03T00:00:00" maxDate="2016-04-22T00:00:00"/>
    </cacheField>
    <cacheField name="Culture f/u at 48-72h?" numFmtId="164">
      <sharedItems/>
    </cacheField>
    <cacheField name="Pathogen" numFmtId="0">
      <sharedItems/>
    </cacheField>
    <cacheField name="Is pathoen CRE, ESBL, MRSA or VRE?" numFmtId="0">
      <sharedItems containsBlank="1" count="2">
        <s v="No"/>
        <m u="1"/>
      </sharedItems>
    </cacheField>
    <cacheField name="Date of Final Result" numFmtId="164">
      <sharedItems containsSemiMixedTypes="0" containsNonDate="0" containsDate="1" containsString="0" minDate="2016-03-05T00:00:00" maxDate="2016-04-26T00:00:00"/>
    </cacheField>
    <cacheField name="Location of Infection Onset" numFmtId="0">
      <sharedItems containsBlank="1" count="3">
        <s v="Facility"/>
        <s v="Community"/>
        <m u="1"/>
      </sharedItems>
    </cacheField>
    <cacheField name="SBAR Usage and Completeness" numFmtId="0">
      <sharedItems containsBlank="1" count="4">
        <s v="SBAR used and complete"/>
        <s v="SBAR not used"/>
        <s v="SBAR used but incomplete"/>
        <m u="1"/>
      </sharedItems>
    </cacheField>
    <cacheField name="Criteria Met to Start Antimicrobials?" numFmtId="0">
      <sharedItems containsBlank="1" count="4">
        <s v="No"/>
        <s v="Not applicable"/>
        <s v="Yes"/>
        <m u="1"/>
      </sharedItems>
    </cacheField>
    <cacheField name="Comments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Phil" refreshedDate="43533.321514814816" createdVersion="6" refreshedVersion="6" minRefreshableVersion="3" recordCount="5" xr:uid="{00000000-000A-0000-FFFF-FFFF03000000}">
  <cacheSource type="worksheet">
    <worksheetSource name="May"/>
  </cacheSource>
  <cacheFields count="19">
    <cacheField name="Resident Name (Last, First)" numFmtId="0">
      <sharedItems containsBlank="1" count="5">
        <s v="A"/>
        <s v="B"/>
        <s v="C"/>
        <s v="D"/>
        <m u="1"/>
      </sharedItems>
    </cacheField>
    <cacheField name="Room" numFmtId="0">
      <sharedItems/>
    </cacheField>
    <cacheField name="Diagnosis" numFmtId="0">
      <sharedItems containsBlank="1" count="5">
        <s v="Urinary tract infection (without catheter)"/>
        <s v="Urinary tract infection (with catheter)"/>
        <s v="Cellulitis, soft tissue, or wound infection"/>
        <s v="Clostridium difficle infection"/>
        <m u="1"/>
      </sharedItems>
    </cacheField>
    <cacheField name="Antibiotic" numFmtId="0">
      <sharedItems containsBlank="1" count="4">
        <s v="Nitrofurantoin"/>
        <s v="Cephalexin"/>
        <s v="Vancomycin, oral"/>
        <m u="1"/>
      </sharedItems>
    </cacheField>
    <cacheField name="Start Date" numFmtId="164">
      <sharedItems containsSemiMixedTypes="0" containsNonDate="0" containsDate="1" containsString="0" minDate="2016-05-03T00:00:00" maxDate="2016-05-22T00:00:00"/>
    </cacheField>
    <cacheField name="Stop Date" numFmtId="164">
      <sharedItems containsSemiMixedTypes="0" containsNonDate="0" containsDate="1" containsString="0" minDate="2016-05-09T00:00:00" maxDate="2016-06-04T00:00:00"/>
    </cacheField>
    <cacheField name="Days of Therapy" numFmtId="0">
      <sharedItems containsSemiMixedTypes="0" containsString="0" containsNumber="1" containsInteger="1" minValue="7" maxValue="14"/>
    </cacheField>
    <cacheField name="Prescriber" numFmtId="0">
      <sharedItems containsBlank="1" count="4">
        <s v="Dr. Gripe"/>
        <s v="PA Mycin"/>
        <s v="Dr. Cillin"/>
        <m u="1"/>
      </sharedItems>
    </cacheField>
    <cacheField name="Radiologic Tests Done" numFmtId="0">
      <sharedItems containsNonDate="0" containsString="0" containsBlank="1"/>
    </cacheField>
    <cacheField name="Microbiology Test Sent" numFmtId="0">
      <sharedItems containsBlank="1" count="4">
        <s v="Urinalysis and reflex culture and sensitivities"/>
        <s v="Wound swab"/>
        <s v="Clostridium difficle assay"/>
        <m u="1"/>
      </sharedItems>
    </cacheField>
    <cacheField name="Microbiology Test Date" numFmtId="164">
      <sharedItems containsSemiMixedTypes="0" containsNonDate="0" containsDate="1" containsString="0" minDate="2016-05-03T00:00:00" maxDate="2016-05-22T00:00:00"/>
    </cacheField>
    <cacheField name="Culture f/u at 48-72h?" numFmtId="164">
      <sharedItems/>
    </cacheField>
    <cacheField name="Pathogen" numFmtId="0">
      <sharedItems/>
    </cacheField>
    <cacheField name="Is pathoen CRE, ESBL, MRSA or VRE?" numFmtId="0">
      <sharedItems containsBlank="1" count="4">
        <s v="ESBL"/>
        <s v="CRE"/>
        <s v="No"/>
        <m u="1"/>
      </sharedItems>
    </cacheField>
    <cacheField name="Date of Final Result" numFmtId="164">
      <sharedItems containsSemiMixedTypes="0" containsNonDate="0" containsDate="1" containsString="0" minDate="2016-05-05T00:00:00" maxDate="2016-05-25T00:00:00"/>
    </cacheField>
    <cacheField name="Location of Infection Onset" numFmtId="0">
      <sharedItems containsBlank="1" count="2">
        <s v="Facility"/>
        <m u="1"/>
      </sharedItems>
    </cacheField>
    <cacheField name="SBAR Usage and Completeness" numFmtId="0">
      <sharedItems containsBlank="1" count="4">
        <s v="SBAR used and complete"/>
        <s v="SBAR used but incomplete"/>
        <s v="SBAR not used"/>
        <m u="1"/>
      </sharedItems>
    </cacheField>
    <cacheField name="Criteria Met to Start Antimicrobials?" numFmtId="0">
      <sharedItems containsBlank="1" count="4">
        <s v="Yes"/>
        <s v="No"/>
        <s v="Not applicable"/>
        <m u="1"/>
      </sharedItems>
    </cacheField>
    <cacheField name="Comments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6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Phil" refreshedDate="43533.333119444447" createdVersion="6" refreshedVersion="6" minRefreshableVersion="3" recordCount="9" xr:uid="{00000000-000A-0000-FFFF-FFFF04000000}">
  <cacheSource type="worksheet">
    <worksheetSource name="Jun"/>
  </cacheSource>
  <cacheFields count="19">
    <cacheField name="Resident Name (Last, First)" numFmtId="0">
      <sharedItems containsBlank="1" count="8">
        <s v="A"/>
        <s v="C"/>
        <s v="D"/>
        <s v="E"/>
        <s v="F"/>
        <s v="G"/>
        <s v="H"/>
        <m u="1"/>
      </sharedItems>
    </cacheField>
    <cacheField name="Room" numFmtId="0">
      <sharedItems/>
    </cacheField>
    <cacheField name="Diagnosis" numFmtId="0">
      <sharedItems containsBlank="1" count="6">
        <s v="Urinary tract infection (with catheter)"/>
        <s v="Urinary tract infection (without catheter)"/>
        <s v="Pneumonia"/>
        <s v="Clostridium difficle infection"/>
        <s v="Influenza-like illness"/>
        <m u="1"/>
      </sharedItems>
    </cacheField>
    <cacheField name="Antibiotic" numFmtId="0">
      <sharedItems containsBlank="1" count="8">
        <s v="Nitrofurantoin"/>
        <s v="Ciprofloxacin"/>
        <s v="Amoxicillin-Clavulanate"/>
        <s v="Azithromycin"/>
        <s v="Vancomycin, oral"/>
        <s v="Oseltamivir"/>
        <s v="Levofloxacin"/>
        <m u="1"/>
      </sharedItems>
    </cacheField>
    <cacheField name="Start Date" numFmtId="164">
      <sharedItems containsSemiMixedTypes="0" containsNonDate="0" containsDate="1" containsString="0" minDate="2016-06-01T00:00:00" maxDate="2016-06-21T00:00:00"/>
    </cacheField>
    <cacheField name="Stop Date" numFmtId="164">
      <sharedItems containsSemiMixedTypes="0" containsNonDate="0" containsDate="1" containsString="0" minDate="2016-06-05T00:00:00" maxDate="2016-06-28T00:00:00"/>
    </cacheField>
    <cacheField name="Days of Therapy" numFmtId="0">
      <sharedItems containsSemiMixedTypes="0" containsString="0" containsNumber="1" containsInteger="1" minValue="5" maxValue="14"/>
    </cacheField>
    <cacheField name="Prescriber" numFmtId="0">
      <sharedItems containsBlank="1" count="6">
        <s v="Dr. Lexin"/>
        <s v="PA Cillin"/>
        <s v="PA Mycin"/>
        <s v="Dr. Peni"/>
        <s v="Dr. Gripe"/>
        <m u="1"/>
      </sharedItems>
    </cacheField>
    <cacheField name="Radiologic Tests Done" numFmtId="0">
      <sharedItems containsNonDate="0" containsString="0" containsBlank="1"/>
    </cacheField>
    <cacheField name="Microbiology Test Sent" numFmtId="0">
      <sharedItems containsBlank="1" count="7">
        <s v="Urinalysis and reflex culture and sensitivities"/>
        <s v="Urine S pnemoniae antigen test"/>
        <s v="Test not sent"/>
        <s v="Sputum culture"/>
        <s v="Clostridium difficle assay"/>
        <s v="Nasopharyngeal swab"/>
        <m u="1"/>
      </sharedItems>
    </cacheField>
    <cacheField name="Microbiology Test Date" numFmtId="164">
      <sharedItems containsDate="1" containsMixedTypes="1" minDate="2016-01-01T00:00:00" maxDate="2016-01-31T00:00:00"/>
    </cacheField>
    <cacheField name="Culture f/u at 48-72h?" numFmtId="164">
      <sharedItems/>
    </cacheField>
    <cacheField name="Pathogen" numFmtId="0">
      <sharedItems/>
    </cacheField>
    <cacheField name="Is pathoen CRE, ESBL, MRSA or VRE?" numFmtId="0">
      <sharedItems containsBlank="1" count="2">
        <s v="No"/>
        <m u="1"/>
      </sharedItems>
    </cacheField>
    <cacheField name="Date of Final Result" numFmtId="164">
      <sharedItems containsDate="1" containsMixedTypes="1" minDate="2016-01-01T00:00:00" maxDate="2016-02-02T00:00:00"/>
    </cacheField>
    <cacheField name="Location of Infection Onset" numFmtId="0">
      <sharedItems containsBlank="1" count="3">
        <s v="Facility"/>
        <s v="Community"/>
        <m u="1"/>
      </sharedItems>
    </cacheField>
    <cacheField name="SBAR Usage and Completeness" numFmtId="0">
      <sharedItems containsBlank="1" count="3">
        <s v="SBAR used and complete"/>
        <s v="SBAR not used"/>
        <m u="1"/>
      </sharedItems>
    </cacheField>
    <cacheField name="Criteria Met to Start Antimicrobials?" numFmtId="0">
      <sharedItems containsBlank="1" count="3">
        <s v="Yes"/>
        <s v="Not applicable"/>
        <m u="1"/>
      </sharedItems>
    </cacheField>
    <cacheField name="Comments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7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Phil" refreshedDate="43533.341501967596" createdVersion="6" refreshedVersion="6" minRefreshableVersion="3" recordCount="7" xr:uid="{00000000-000A-0000-FFFF-FFFF05000000}">
  <cacheSource type="worksheet">
    <worksheetSource name="Jul"/>
  </cacheSource>
  <cacheFields count="19">
    <cacheField name="Resident Name (Last, First)" numFmtId="0">
      <sharedItems containsBlank="1" count="7">
        <s v="A"/>
        <s v="B"/>
        <s v="C"/>
        <s v="D"/>
        <s v="E"/>
        <s v="F"/>
        <m u="1"/>
      </sharedItems>
    </cacheField>
    <cacheField name="Room" numFmtId="0">
      <sharedItems/>
    </cacheField>
    <cacheField name="Diagnosis" numFmtId="0">
      <sharedItems containsBlank="1" count="5">
        <s v="Gastroenteritis"/>
        <s v="Urinary tract infection (with catheter)"/>
        <s v="Pneumonia"/>
        <s v="Cellulitis, soft tissue, or wound infection"/>
        <m u="1"/>
      </sharedItems>
    </cacheField>
    <cacheField name="Antibiotic" numFmtId="0">
      <sharedItems containsBlank="1" count="4">
        <s v="Levofloxacin"/>
        <s v="Cefuroxime"/>
        <s v="Amoxicillin"/>
        <m u="1"/>
      </sharedItems>
    </cacheField>
    <cacheField name="Start Date" numFmtId="164">
      <sharedItems containsSemiMixedTypes="0" containsNonDate="0" containsDate="1" containsString="0" minDate="2016-07-03T00:00:00" maxDate="2016-07-21T00:00:00"/>
    </cacheField>
    <cacheField name="Stop Date" numFmtId="164">
      <sharedItems containsSemiMixedTypes="0" containsNonDate="0" containsDate="1" containsString="0" minDate="2016-07-05T00:00:00" maxDate="2016-07-25T00:00:00"/>
    </cacheField>
    <cacheField name="Days of Therapy" numFmtId="0">
      <sharedItems containsSemiMixedTypes="0" containsString="0" containsNumber="1" containsInteger="1" minValue="3" maxValue="10"/>
    </cacheField>
    <cacheField name="Prescriber" numFmtId="0">
      <sharedItems containsBlank="1" count="6">
        <s v="Dr. D Rhea"/>
        <s v="PA Mycin"/>
        <s v="Dr. Lexin"/>
        <s v="Dr. Peni"/>
        <s v="Dr. Eschar"/>
        <m u="1"/>
      </sharedItems>
    </cacheField>
    <cacheField name="Radiologic Tests Done" numFmtId="0">
      <sharedItems containsNonDate="0" containsString="0" containsBlank="1"/>
    </cacheField>
    <cacheField name="Microbiology Test Sent" numFmtId="0">
      <sharedItems containsBlank="1" count="5">
        <s v="Stool culture"/>
        <s v="Urinalysis and reflex culture and sensitivities"/>
        <s v="Test not sent"/>
        <s v="Wound swab"/>
        <m u="1"/>
      </sharedItems>
    </cacheField>
    <cacheField name="Microbiology Test Date" numFmtId="164">
      <sharedItems containsDate="1" containsMixedTypes="1" minDate="2016-07-03T00:00:00" maxDate="2016-07-07T00:00:00"/>
    </cacheField>
    <cacheField name="Culture f/u at 48-72h?" numFmtId="164">
      <sharedItems/>
    </cacheField>
    <cacheField name="Pathogen" numFmtId="0">
      <sharedItems/>
    </cacheField>
    <cacheField name="Is pathoen CRE, ESBL, MRSA or VRE?" numFmtId="0">
      <sharedItems containsBlank="1" count="3">
        <s v="No"/>
        <s v="ESBL"/>
        <m u="1"/>
      </sharedItems>
    </cacheField>
    <cacheField name="Date of Final Result" numFmtId="164">
      <sharedItems containsDate="1" containsMixedTypes="1" minDate="2016-07-05T00:00:00" maxDate="2016-07-13T00:00:00"/>
    </cacheField>
    <cacheField name="Location of Infection Onset" numFmtId="0">
      <sharedItems containsBlank="1" count="3">
        <s v="Facility"/>
        <s v="Community"/>
        <m u="1"/>
      </sharedItems>
    </cacheField>
    <cacheField name="SBAR Usage and Completeness" numFmtId="0">
      <sharedItems containsBlank="1" count="3">
        <s v="SBAR used and complete"/>
        <s v="SBAR not used"/>
        <m u="1"/>
      </sharedItems>
    </cacheField>
    <cacheField name="Criteria Met to Start Antimicrobials?" numFmtId="0">
      <sharedItems containsBlank="1" count="4">
        <s v="No"/>
        <s v="Not applicable"/>
        <s v="Yes"/>
        <m u="1"/>
      </sharedItems>
    </cacheField>
    <cacheField name="Comments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8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Phil" refreshedDate="43533.35813090278" createdVersion="6" refreshedVersion="6" minRefreshableVersion="3" recordCount="8" xr:uid="{00000000-000A-0000-FFFF-FFFF06000000}">
  <cacheSource type="worksheet">
    <worksheetSource name="Aug"/>
  </cacheSource>
  <cacheFields count="19">
    <cacheField name="Resident Name (Last, First)" numFmtId="0">
      <sharedItems containsBlank="1" count="6">
        <s v="A"/>
        <s v="B"/>
        <s v="C"/>
        <s v="D"/>
        <s v="E"/>
        <m u="1"/>
      </sharedItems>
    </cacheField>
    <cacheField name="Room" numFmtId="0">
      <sharedItems/>
    </cacheField>
    <cacheField name="Diagnosis" numFmtId="0">
      <sharedItems containsBlank="1" count="5">
        <s v="Urinary tract infection (with catheter)"/>
        <s v="Pneumonia"/>
        <s v="Urinary tract infection (without catheter)"/>
        <s v="Cellulitis, soft tissue, or wound infection"/>
        <m u="1"/>
      </sharedItems>
    </cacheField>
    <cacheField name="Antibiotic" numFmtId="0">
      <sharedItems containsBlank="1" count="7">
        <s v="nitrofurantoin"/>
        <s v="ciprofloxacin"/>
        <s v="azithromycin"/>
        <s v="amoxicillin-clavulanate"/>
        <s v="sulfamethoxazole-trimethoprim"/>
        <s v="cefixime"/>
        <m u="1"/>
      </sharedItems>
    </cacheField>
    <cacheField name="Start Date" numFmtId="164">
      <sharedItems containsSemiMixedTypes="0" containsNonDate="0" containsDate="1" containsString="0" minDate="2016-08-02T00:00:00" maxDate="2016-08-21T00:00:00"/>
    </cacheField>
    <cacheField name="Stop Date" numFmtId="164">
      <sharedItems containsSemiMixedTypes="0" containsNonDate="0" containsDate="1" containsString="0" minDate="2016-08-05T00:00:00" maxDate="2016-08-30T00:00:00"/>
    </cacheField>
    <cacheField name="Days of Therapy" numFmtId="0">
      <sharedItems containsSemiMixedTypes="0" containsString="0" containsNumber="1" containsInteger="1" minValue="3" maxValue="10"/>
    </cacheField>
    <cacheField name="Prescriber" numFmtId="0">
      <sharedItems containsBlank="1" count="5">
        <s v="Dr. Lexin"/>
        <s v="PA Mycin"/>
        <s v="Dr. Eschar"/>
        <s v="Dr. Mycin"/>
        <m u="1"/>
      </sharedItems>
    </cacheField>
    <cacheField name="Radiologic Tests Done" numFmtId="0">
      <sharedItems containsNonDate="0" containsString="0" containsBlank="1"/>
    </cacheField>
    <cacheField name="Microbiology Test Sent" numFmtId="0">
      <sharedItems containsBlank="1" count="4">
        <s v="Urinalysis and reflex culture and sensitivities"/>
        <s v="Test not sent"/>
        <s v="Wound swab"/>
        <m u="1"/>
      </sharedItems>
    </cacheField>
    <cacheField name="Microbiology Test Date" numFmtId="164">
      <sharedItems containsDate="1" containsMixedTypes="1" minDate="2016-08-03T00:00:00" maxDate="2016-08-16T00:00:00"/>
    </cacheField>
    <cacheField name="Culture f/u at 48-72h?" numFmtId="164">
      <sharedItems/>
    </cacheField>
    <cacheField name="Pathogen" numFmtId="0">
      <sharedItems/>
    </cacheField>
    <cacheField name="Is pathoen CRE, ESBL, MRSA or VRE?" numFmtId="0">
      <sharedItems containsBlank="1" count="4">
        <s v="ESBL"/>
        <s v="No"/>
        <s v="MRSA"/>
        <m u="1"/>
      </sharedItems>
    </cacheField>
    <cacheField name="Date of Final Result" numFmtId="164">
      <sharedItems containsDate="1" containsMixedTypes="1" minDate="2016-08-05T00:00:00" maxDate="2016-08-18T00:00:00"/>
    </cacheField>
    <cacheField name="Location of Infection Onset" numFmtId="0">
      <sharedItems containsBlank="1" count="3">
        <s v="Facility"/>
        <s v="Community"/>
        <m u="1"/>
      </sharedItems>
    </cacheField>
    <cacheField name="SBAR Usage and Completeness" numFmtId="0">
      <sharedItems containsBlank="1" count="4">
        <s v="SBAR used and complete"/>
        <s v="SBAR used but incomplete"/>
        <s v="SBAR not used"/>
        <m u="1"/>
      </sharedItems>
    </cacheField>
    <cacheField name="Criteria Met to Start Antimicrobials?" numFmtId="0">
      <sharedItems containsBlank="1" count="4">
        <s v="Yes"/>
        <s v="No"/>
        <s v="Not applicable"/>
        <m u="1"/>
      </sharedItems>
    </cacheField>
    <cacheField name="Comments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9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Phil" refreshedDate="43533.361846296299" createdVersion="6" refreshedVersion="6" minRefreshableVersion="3" recordCount="2" xr:uid="{00000000-000A-0000-FFFF-FFFF07000000}">
  <cacheSource type="worksheet">
    <worksheetSource name="Sep"/>
  </cacheSource>
  <cacheFields count="19">
    <cacheField name="Resident Name (Last, First)" numFmtId="0">
      <sharedItems containsBlank="1" count="3">
        <s v="A"/>
        <s v="B"/>
        <m u="1"/>
      </sharedItems>
    </cacheField>
    <cacheField name="Room" numFmtId="0">
      <sharedItems/>
    </cacheField>
    <cacheField name="Diagnosis" numFmtId="0">
      <sharedItems containsBlank="1" count="3">
        <s v="Cellulitis, soft tissue, or wound infection"/>
        <s v="Gastroenteritis"/>
        <m u="1"/>
      </sharedItems>
    </cacheField>
    <cacheField name="Antibiotic" numFmtId="0">
      <sharedItems containsBlank="1" count="3">
        <s v="Amoxicillin-Clavulanate"/>
        <s v="Ciprofloxacin"/>
        <m u="1"/>
      </sharedItems>
    </cacheField>
    <cacheField name="Start Date" numFmtId="164">
      <sharedItems containsSemiMixedTypes="0" containsNonDate="0" containsDate="1" containsString="0" minDate="2016-09-03T00:00:00" maxDate="2016-09-04T00:00:00"/>
    </cacheField>
    <cacheField name="Stop Date" numFmtId="164">
      <sharedItems containsSemiMixedTypes="0" containsNonDate="0" containsDate="1" containsString="0" minDate="2016-09-05T00:00:00" maxDate="2017-01-01T00:00:00"/>
    </cacheField>
    <cacheField name="Days of Therapy" numFmtId="0">
      <sharedItems containsSemiMixedTypes="0" containsString="0" containsNumber="1" containsInteger="1" minValue="3" maxValue="120"/>
    </cacheField>
    <cacheField name="Prescriber" numFmtId="0">
      <sharedItems containsBlank="1" count="3">
        <s v="Dr. Lexin"/>
        <s v="PA Mycin"/>
        <m u="1"/>
      </sharedItems>
    </cacheField>
    <cacheField name="Radiologic Tests Done" numFmtId="0">
      <sharedItems containsNonDate="0" containsString="0" containsBlank="1"/>
    </cacheField>
    <cacheField name="Microbiology Test Sent" numFmtId="0">
      <sharedItems containsBlank="1" count="3">
        <s v="Wound swab"/>
        <s v="Stool culture"/>
        <m u="1"/>
      </sharedItems>
    </cacheField>
    <cacheField name="Microbiology Test Date" numFmtId="164">
      <sharedItems containsSemiMixedTypes="0" containsNonDate="0" containsDate="1" containsString="0" minDate="2016-09-03T00:00:00" maxDate="2016-09-04T00:00:00"/>
    </cacheField>
    <cacheField name="Culture f/u at 48-72h?" numFmtId="164">
      <sharedItems/>
    </cacheField>
    <cacheField name="Pathogen" numFmtId="0">
      <sharedItems/>
    </cacheField>
    <cacheField name="Is pathoen CRE, ESBL, MRSA or VRE?" numFmtId="0">
      <sharedItems containsBlank="1" count="2">
        <s v="No"/>
        <m u="1"/>
      </sharedItems>
    </cacheField>
    <cacheField name="Date of Final Result" numFmtId="164">
      <sharedItems containsSemiMixedTypes="0" containsNonDate="0" containsDate="1" containsString="0" minDate="2016-09-05T00:00:00" maxDate="2016-09-06T00:00:00"/>
    </cacheField>
    <cacheField name="Location of Infection Onset" numFmtId="0">
      <sharedItems containsBlank="1" count="2">
        <s v="Facility"/>
        <m u="1"/>
      </sharedItems>
    </cacheField>
    <cacheField name="SBAR Usage and Completeness" numFmtId="0">
      <sharedItems containsBlank="1" count="2">
        <s v="SBAR used and complete"/>
        <m u="1"/>
      </sharedItems>
    </cacheField>
    <cacheField name="Criteria Met to Start Antimicrobials?" numFmtId="0">
      <sharedItems containsBlank="1" count="2">
        <s v="Yes"/>
        <m u="1"/>
      </sharedItems>
    </cacheField>
    <cacheField name="Comments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6">
  <r>
    <x v="0"/>
    <s v="135B"/>
    <x v="0"/>
    <x v="0"/>
    <d v="2016-01-02T00:00:00"/>
    <d v="2016-01-04T00:00:00"/>
    <n v="3"/>
    <x v="0"/>
    <s v="Ultrasound"/>
    <x v="0"/>
    <d v="2016-01-30T00:00:00"/>
    <s v="Yes"/>
    <s v="Proteus mirabilis"/>
    <x v="0"/>
    <d v="2016-01-02T00:00:00"/>
    <x v="0"/>
    <x v="0"/>
    <x v="0"/>
  </r>
  <r>
    <x v="1"/>
    <s v="156A"/>
    <x v="1"/>
    <x v="1"/>
    <d v="2016-01-15T00:00:00"/>
    <d v="2016-01-21T00:00:00"/>
    <n v="7"/>
    <x v="1"/>
    <s v="Ultrasound"/>
    <x v="1"/>
    <s v="NA"/>
    <s v="NA"/>
    <s v="Not applicable, test not sent"/>
    <x v="1"/>
    <s v="NA"/>
    <x v="0"/>
    <x v="1"/>
    <x v="1"/>
  </r>
  <r>
    <x v="2"/>
    <s v="251B"/>
    <x v="0"/>
    <x v="2"/>
    <d v="2016-01-01T00:00:00"/>
    <d v="2016-01-14T00:00:00"/>
    <n v="14"/>
    <x v="1"/>
    <s v="Not done"/>
    <x v="0"/>
    <d v="2016-01-30T00:00:00"/>
    <s v="Yes"/>
    <s v="E coli"/>
    <x v="2"/>
    <d v="2016-02-01T00:00:00"/>
    <x v="1"/>
    <x v="0"/>
    <x v="2"/>
  </r>
  <r>
    <x v="3"/>
    <s v="551A"/>
    <x v="2"/>
    <x v="3"/>
    <d v="2016-01-20T00:00:00"/>
    <d v="2016-01-26T00:00:00"/>
    <n v="7"/>
    <x v="0"/>
    <s v="X-Ray"/>
    <x v="1"/>
    <s v="NA"/>
    <s v="NA"/>
    <s v="Not applicable, test not sent"/>
    <x v="1"/>
    <s v="NA"/>
    <x v="1"/>
    <x v="2"/>
    <x v="3"/>
  </r>
  <r>
    <x v="3"/>
    <s v="551A"/>
    <x v="0"/>
    <x v="0"/>
    <d v="2016-01-03T00:00:00"/>
    <d v="2016-01-05T00:00:00"/>
    <n v="3"/>
    <x v="0"/>
    <s v="Not done"/>
    <x v="0"/>
    <d v="2016-01-03T00:00:00"/>
    <s v="Yes"/>
    <s v="E coli"/>
    <x v="1"/>
    <d v="2016-01-05T00:00:00"/>
    <x v="1"/>
    <x v="3"/>
    <x v="1"/>
  </r>
  <r>
    <x v="4"/>
    <s v="431B"/>
    <x v="2"/>
    <x v="3"/>
    <d v="2016-01-20T00:00:00"/>
    <d v="2016-01-24T00:00:00"/>
    <n v="5"/>
    <x v="2"/>
    <s v="X-Ray"/>
    <x v="1"/>
    <s v="NA"/>
    <s v="NA"/>
    <s v="Not applicable, test not sent"/>
    <x v="1"/>
    <s v="NA"/>
    <x v="1"/>
    <x v="1"/>
    <x v="1"/>
  </r>
  <r>
    <x v="4"/>
    <s v="431B"/>
    <x v="2"/>
    <x v="4"/>
    <d v="2016-01-20T00:00:00"/>
    <d v="2016-01-24T00:00:00"/>
    <n v="5"/>
    <x v="2"/>
    <s v="Not done"/>
    <x v="1"/>
    <s v="NA"/>
    <s v="NA"/>
    <s v="Not applicable, test not sent"/>
    <x v="1"/>
    <s v="NA"/>
    <x v="1"/>
    <x v="1"/>
    <x v="1"/>
  </r>
  <r>
    <x v="5"/>
    <s v="251B"/>
    <x v="3"/>
    <x v="5"/>
    <d v="2016-01-14T00:00:00"/>
    <d v="2016-01-23T00:00:00"/>
    <n v="10"/>
    <x v="1"/>
    <s v="Not done"/>
    <x v="2"/>
    <d v="2016-01-13T00:00:00"/>
    <s v="No"/>
    <s v="Clostridium difficile"/>
    <x v="1"/>
    <d v="2016-01-18T00:00:00"/>
    <x v="2"/>
    <x v="3"/>
    <x v="1"/>
  </r>
  <r>
    <x v="6"/>
    <s v="301A"/>
    <x v="4"/>
    <x v="6"/>
    <d v="2016-01-01T00:00:00"/>
    <d v="2016-01-05T00:00:00"/>
    <n v="5"/>
    <x v="3"/>
    <s v="Not done"/>
    <x v="3"/>
    <d v="2016-01-01T00:00:00"/>
    <s v="Yes"/>
    <s v="Influenza"/>
    <x v="1"/>
    <d v="2016-01-01T00:00:00"/>
    <x v="0"/>
    <x v="1"/>
    <x v="1"/>
  </r>
  <r>
    <x v="7"/>
    <s v="301B"/>
    <x v="4"/>
    <x v="6"/>
    <d v="2016-01-02T00:00:00"/>
    <d v="2016-01-06T00:00:00"/>
    <n v="5"/>
    <x v="3"/>
    <s v="Not done"/>
    <x v="3"/>
    <d v="2016-01-02T00:00:00"/>
    <s v="Yes"/>
    <s v="Influenza"/>
    <x v="1"/>
    <d v="2016-01-02T00:00:00"/>
    <x v="0"/>
    <x v="0"/>
    <x v="2"/>
  </r>
  <r>
    <x v="8"/>
    <s v="302A"/>
    <x v="4"/>
    <x v="6"/>
    <d v="2016-01-01T00:00:00"/>
    <d v="2016-01-05T00:00:00"/>
    <n v="5"/>
    <x v="3"/>
    <s v="Not done"/>
    <x v="3"/>
    <d v="2016-01-01T00:00:00"/>
    <s v="Yes"/>
    <s v="Influenza"/>
    <x v="1"/>
    <d v="2016-01-01T00:00:00"/>
    <x v="2"/>
    <x v="0"/>
    <x v="0"/>
  </r>
  <r>
    <x v="9"/>
    <s v="303A"/>
    <x v="4"/>
    <x v="6"/>
    <d v="2016-01-01T00:00:00"/>
    <d v="2016-01-05T00:00:00"/>
    <n v="5"/>
    <x v="3"/>
    <s v="Not done"/>
    <x v="3"/>
    <d v="2016-01-01T00:00:00"/>
    <s v="Yes"/>
    <s v="Not applicable, negative test"/>
    <x v="1"/>
    <d v="2016-01-01T00:00:00"/>
    <x v="0"/>
    <x v="3"/>
    <x v="1"/>
  </r>
  <r>
    <x v="10"/>
    <s v="303B"/>
    <x v="4"/>
    <x v="6"/>
    <d v="2016-01-01T00:00:00"/>
    <d v="2016-01-05T00:00:00"/>
    <n v="5"/>
    <x v="3"/>
    <s v="Not done"/>
    <x v="3"/>
    <d v="2016-01-01T00:00:00"/>
    <s v="Yes"/>
    <s v="Not applicable, negative test"/>
    <x v="1"/>
    <d v="2016-01-01T00:00:00"/>
    <x v="2"/>
    <x v="0"/>
    <x v="0"/>
  </r>
  <r>
    <x v="10"/>
    <s v="303B"/>
    <x v="2"/>
    <x v="7"/>
    <d v="2016-01-02T00:00:00"/>
    <d v="2016-01-08T00:00:00"/>
    <n v="7"/>
    <x v="3"/>
    <s v="CT"/>
    <x v="1"/>
    <s v="NA"/>
    <s v="NA"/>
    <s v="Not applicable, test not sent"/>
    <x v="1"/>
    <s v="NA"/>
    <x v="0"/>
    <x v="1"/>
    <x v="1"/>
  </r>
  <r>
    <x v="11"/>
    <s v="307A"/>
    <x v="5"/>
    <x v="2"/>
    <d v="2016-01-05T00:00:00"/>
    <d v="2016-01-07T00:00:00"/>
    <n v="3"/>
    <x v="4"/>
    <s v="Not done"/>
    <x v="4"/>
    <d v="2016-01-05T00:00:00"/>
    <s v="Yes"/>
    <s v="E coli"/>
    <x v="1"/>
    <d v="2016-01-05T00:00:00"/>
    <x v="0"/>
    <x v="1"/>
    <x v="1"/>
  </r>
  <r>
    <x v="11"/>
    <s v="307A"/>
    <x v="6"/>
    <x v="4"/>
    <d v="2016-01-05T00:00:00"/>
    <d v="2016-01-14T00:00:00"/>
    <n v="10"/>
    <x v="4"/>
    <s v="Not done"/>
    <x v="1"/>
    <s v="NA"/>
    <s v="NA"/>
    <s v="Not applicable, test not sent"/>
    <x v="1"/>
    <s v="NA"/>
    <x v="0"/>
    <x v="2"/>
    <x v="3"/>
  </r>
</pivotCacheRecords>
</file>

<file path=xl/pivotCache/pivotCacheRecords10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">
  <r>
    <x v="0"/>
    <s v="135B"/>
    <x v="0"/>
    <x v="0"/>
    <d v="2016-10-03T00:00:00"/>
    <d v="2016-10-09T00:00:00"/>
    <n v="7"/>
    <x v="0"/>
    <m/>
    <x v="0"/>
    <s v="4/31/6"/>
    <s v="Yes"/>
    <s v="Morganella morganii"/>
    <x v="0"/>
    <d v="2016-03-05T00:00:00"/>
    <x v="0"/>
    <x v="0"/>
    <x v="0"/>
    <m/>
  </r>
  <r>
    <x v="1"/>
    <s v="251B"/>
    <x v="1"/>
    <x v="1"/>
    <d v="2016-10-05T00:00:00"/>
    <d v="2016-10-25T00:00:00"/>
    <n v="21"/>
    <x v="1"/>
    <m/>
    <x v="1"/>
    <d v="2016-04-05T00:00:00"/>
    <s v="Yes"/>
    <s v="Legionella spp"/>
    <x v="0"/>
    <d v="2016-03-05T00:00:00"/>
    <x v="1"/>
    <x v="0"/>
    <x v="0"/>
    <m/>
  </r>
  <r>
    <x v="2"/>
    <s v="551A"/>
    <x v="1"/>
    <x v="2"/>
    <d v="2016-10-21T00:00:00"/>
    <d v="2016-11-10T00:00:00"/>
    <n v="21"/>
    <x v="1"/>
    <m/>
    <x v="1"/>
    <d v="2016-04-21T00:00:00"/>
    <s v="Yes"/>
    <s v="Legionella spp"/>
    <x v="0"/>
    <d v="2016-04-25T00:00:00"/>
    <x v="1"/>
    <x v="0"/>
    <x v="0"/>
    <m/>
  </r>
  <r>
    <x v="3"/>
    <s v="541B"/>
    <x v="1"/>
    <x v="2"/>
    <d v="2016-10-03T00:00:00"/>
    <d v="2016-10-23T00:00:00"/>
    <n v="21"/>
    <x v="1"/>
    <m/>
    <x v="1"/>
    <d v="2016-04-03T00:00:00"/>
    <s v="Yes"/>
    <s v="Legionella spp"/>
    <x v="0"/>
    <d v="2016-03-05T00:00:00"/>
    <x v="1"/>
    <x v="1"/>
    <x v="1"/>
    <m/>
  </r>
</pivotCacheRecords>
</file>

<file path=xl/pivotCache/pivotCacheRecords1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">
  <r>
    <x v="0"/>
    <s v="135B"/>
    <x v="0"/>
    <x v="0"/>
    <d v="2016-11-03T00:00:00"/>
    <d v="2016-11-09T00:00:00"/>
    <n v="7"/>
    <x v="0"/>
    <m/>
    <x v="0"/>
    <d v="2016-05-03T00:00:00"/>
    <s v="Yes"/>
    <s v="Proteus mirabilis"/>
    <x v="0"/>
    <d v="2016-05-06T00:00:00"/>
    <x v="0"/>
    <x v="0"/>
    <x v="0"/>
    <m/>
  </r>
  <r>
    <x v="1"/>
    <s v="251B"/>
    <x v="1"/>
    <x v="1"/>
    <d v="2016-11-05T00:00:00"/>
    <d v="2016-11-11T00:00:00"/>
    <n v="7"/>
    <x v="0"/>
    <m/>
    <x v="0"/>
    <d v="2016-05-05T00:00:00"/>
    <s v="Yes"/>
    <s v="Klebsiella pneumoniae"/>
    <x v="0"/>
    <d v="2016-05-07T00:00:00"/>
    <x v="0"/>
    <x v="1"/>
    <x v="1"/>
    <m/>
  </r>
  <r>
    <x v="2"/>
    <s v="551A"/>
    <x v="2"/>
    <x v="1"/>
    <d v="2016-11-21T00:00:00"/>
    <d v="2016-12-04T00:00:00"/>
    <n v="14"/>
    <x v="1"/>
    <m/>
    <x v="1"/>
    <s v="NA"/>
    <s v="NA"/>
    <s v="Not applicable, test not sent"/>
    <x v="0"/>
    <s v="NA"/>
    <x v="1"/>
    <x v="2"/>
    <x v="2"/>
    <m/>
  </r>
  <r>
    <x v="3"/>
    <s v="541B"/>
    <x v="0"/>
    <x v="0"/>
    <d v="2016-11-03T00:00:00"/>
    <d v="2016-11-12T00:00:00"/>
    <n v="10"/>
    <x v="2"/>
    <m/>
    <x v="2"/>
    <d v="2016-05-03T00:00:00"/>
    <s v="Yes"/>
    <s v="E coli"/>
    <x v="0"/>
    <d v="2016-05-05T00:00:00"/>
    <x v="0"/>
    <x v="1"/>
    <x v="0"/>
    <m/>
  </r>
  <r>
    <x v="3"/>
    <s v="541B"/>
    <x v="3"/>
    <x v="2"/>
    <d v="2016-11-07T00:00:00"/>
    <d v="2016-11-16T00:00:00"/>
    <n v="10"/>
    <x v="2"/>
    <m/>
    <x v="3"/>
    <d v="2016-05-07T00:00:00"/>
    <s v="Yes"/>
    <s v="Clostridium difficile"/>
    <x v="0"/>
    <d v="2016-05-07T00:00:00"/>
    <x v="0"/>
    <x v="1"/>
    <x v="1"/>
    <m/>
  </r>
</pivotCacheRecords>
</file>

<file path=xl/pivotCache/pivotCacheRecords1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">
  <r>
    <x v="0"/>
    <s v="135B"/>
    <x v="0"/>
    <x v="0"/>
    <d v="2016-12-03T00:00:00"/>
    <d v="2016-12-09T00:00:00"/>
    <n v="7"/>
    <x v="0"/>
    <m/>
    <x v="0"/>
    <d v="2016-12-03T00:00:00"/>
    <s v="Yes"/>
    <s v="Proteus mirabilis"/>
    <x v="0"/>
    <d v="2016-12-06T00:00:00"/>
    <x v="0"/>
    <x v="0"/>
    <x v="0"/>
    <m/>
  </r>
  <r>
    <x v="1"/>
    <s v="251B"/>
    <x v="0"/>
    <x v="1"/>
    <d v="2016-12-05T00:00:00"/>
    <d v="2016-12-11T00:00:00"/>
    <n v="7"/>
    <x v="0"/>
    <m/>
    <x v="0"/>
    <d v="2016-12-05T00:00:00"/>
    <s v="Yes"/>
    <s v="Klebsiella pneumoniae"/>
    <x v="0"/>
    <d v="2016-12-07T00:00:00"/>
    <x v="0"/>
    <x v="0"/>
    <x v="0"/>
    <m/>
  </r>
  <r>
    <x v="2"/>
    <s v="551A"/>
    <x v="1"/>
    <x v="2"/>
    <d v="2016-12-21T00:00:00"/>
    <d v="2017-01-03T00:00:00"/>
    <n v="14"/>
    <x v="1"/>
    <m/>
    <x v="1"/>
    <d v="2016-12-21T00:00:00"/>
    <s v="Yes"/>
    <s v="Clostridium difficile"/>
    <x v="1"/>
    <d v="2016-12-21T00:00:00"/>
    <x v="1"/>
    <x v="0"/>
    <x v="0"/>
    <m/>
  </r>
  <r>
    <x v="3"/>
    <s v="541B"/>
    <x v="1"/>
    <x v="2"/>
    <d v="2016-12-03T00:00:00"/>
    <d v="2016-12-12T00:00:00"/>
    <n v="10"/>
    <x v="1"/>
    <m/>
    <x v="1"/>
    <d v="2016-12-03T00:00:00"/>
    <s v="Yes"/>
    <s v="Clostridium difficile"/>
    <x v="1"/>
    <d v="2016-12-03T00:00:00"/>
    <x v="1"/>
    <x v="0"/>
    <x v="0"/>
    <m/>
  </r>
  <r>
    <x v="4"/>
    <s v="541B"/>
    <x v="1"/>
    <x v="2"/>
    <d v="2016-12-07T00:00:00"/>
    <d v="2016-12-16T00:00:00"/>
    <n v="10"/>
    <x v="1"/>
    <m/>
    <x v="1"/>
    <d v="2016-12-07T00:00:00"/>
    <s v="Yes"/>
    <s v="Clostridium difficile"/>
    <x v="1"/>
    <d v="2016-12-07T00:00:00"/>
    <x v="1"/>
    <x v="0"/>
    <x v="0"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7">
  <r>
    <x v="0"/>
    <s v="135B"/>
    <x v="0"/>
    <x v="0"/>
    <d v="2016-02-02T00:00:00"/>
    <d v="2016-02-08T00:00:00"/>
    <n v="7"/>
    <x v="0"/>
    <m/>
    <x v="0"/>
    <d v="2016-02-03T00:00:00"/>
    <s v="Yes"/>
    <s v="E coli"/>
    <x v="0"/>
    <d v="2016-02-05T00:00:00"/>
    <x v="0"/>
    <x v="0"/>
    <x v="0"/>
    <m/>
  </r>
  <r>
    <x v="1"/>
    <s v="251B"/>
    <x v="1"/>
    <x v="1"/>
    <d v="2016-02-02T00:00:00"/>
    <d v="2016-02-08T00:00:00"/>
    <n v="7"/>
    <x v="1"/>
    <m/>
    <x v="0"/>
    <d v="2016-02-02T00:00:00"/>
    <s v="Yes"/>
    <s v="Klebsiella pneumoniae"/>
    <x v="1"/>
    <d v="2016-02-04T00:00:00"/>
    <x v="1"/>
    <x v="1"/>
    <x v="1"/>
    <m/>
  </r>
  <r>
    <x v="2"/>
    <s v="551A"/>
    <x v="2"/>
    <x v="2"/>
    <d v="2016-02-20T00:00:00"/>
    <d v="2016-02-24T00:00:00"/>
    <n v="5"/>
    <x v="0"/>
    <m/>
    <x v="1"/>
    <s v="NA"/>
    <s v="NA"/>
    <s v="Not applicable, test not sent"/>
    <x v="2"/>
    <s v="NA"/>
    <x v="1"/>
    <x v="0"/>
    <x v="0"/>
    <m/>
  </r>
  <r>
    <x v="2"/>
    <s v="551A"/>
    <x v="0"/>
    <x v="0"/>
    <d v="2016-02-03T00:00:00"/>
    <d v="2016-02-05T00:00:00"/>
    <n v="3"/>
    <x v="1"/>
    <m/>
    <x v="0"/>
    <d v="2016-02-03T00:00:00"/>
    <s v="Yes"/>
    <s v="E coli"/>
    <x v="2"/>
    <d v="2016-02-05T00:00:00"/>
    <x v="0"/>
    <x v="0"/>
    <x v="1"/>
    <m/>
  </r>
  <r>
    <x v="3"/>
    <s v="431B"/>
    <x v="2"/>
    <x v="3"/>
    <d v="2016-02-20T00:00:00"/>
    <d v="2016-02-24T00:00:00"/>
    <n v="5"/>
    <x v="2"/>
    <m/>
    <x v="1"/>
    <s v="NA"/>
    <s v="NA"/>
    <s v="Not applicable, test not sent"/>
    <x v="2"/>
    <s v="NA"/>
    <x v="1"/>
    <x v="0"/>
    <x v="0"/>
    <m/>
  </r>
  <r>
    <x v="4"/>
    <s v="303A"/>
    <x v="3"/>
    <x v="4"/>
    <d v="2016-02-02T00:00:00"/>
    <d v="2016-02-05T00:00:00"/>
    <n v="4"/>
    <x v="3"/>
    <m/>
    <x v="2"/>
    <d v="2016-02-02T00:00:00"/>
    <s v="Yes"/>
    <s v="Influenza"/>
    <x v="2"/>
    <d v="2016-02-01T00:00:00"/>
    <x v="0"/>
    <x v="0"/>
    <x v="0"/>
    <m/>
  </r>
  <r>
    <x v="5"/>
    <s v="303B"/>
    <x v="2"/>
    <x v="5"/>
    <d v="2016-02-02T00:00:00"/>
    <d v="2016-02-08T00:00:00"/>
    <n v="7"/>
    <x v="3"/>
    <m/>
    <x v="1"/>
    <s v="NA"/>
    <s v="NA"/>
    <s v="Not applicable, test not sent"/>
    <x v="2"/>
    <s v="NA"/>
    <x v="0"/>
    <x v="2"/>
    <x v="0"/>
    <m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8">
  <r>
    <x v="0"/>
    <s v="135B"/>
    <x v="0"/>
    <x v="0"/>
    <d v="2016-03-03T00:00:00"/>
    <d v="2016-03-08T00:00:00"/>
    <n v="6"/>
    <x v="0"/>
    <m/>
    <x v="0"/>
    <d v="2016-03-03T00:00:00"/>
    <s v="Yes"/>
    <s v="E coli"/>
    <x v="0"/>
    <d v="2016-03-05T00:00:00"/>
    <x v="0"/>
    <x v="0"/>
    <x v="0"/>
    <m/>
  </r>
  <r>
    <x v="1"/>
    <s v="251B"/>
    <x v="0"/>
    <x v="1"/>
    <d v="2016-03-03T00:00:00"/>
    <d v="2016-03-08T00:00:00"/>
    <n v="6"/>
    <x v="1"/>
    <m/>
    <x v="0"/>
    <d v="2016-03-03T00:00:00"/>
    <s v="Yes"/>
    <s v="Klebsiella pneumoniae"/>
    <x v="0"/>
    <d v="2016-03-05T00:00:00"/>
    <x v="1"/>
    <x v="1"/>
    <x v="1"/>
    <m/>
  </r>
  <r>
    <x v="2"/>
    <s v="551A"/>
    <x v="1"/>
    <x v="2"/>
    <d v="2016-03-20T00:00:00"/>
    <d v="2016-03-24T00:00:00"/>
    <n v="5"/>
    <x v="0"/>
    <m/>
    <x v="1"/>
    <s v="NA"/>
    <s v="NA"/>
    <s v="Not applicable, test not sent"/>
    <x v="0"/>
    <s v="NA"/>
    <x v="1"/>
    <x v="0"/>
    <x v="1"/>
    <m/>
  </r>
  <r>
    <x v="2"/>
    <s v="551A"/>
    <x v="0"/>
    <x v="0"/>
    <d v="2016-03-03T00:00:00"/>
    <d v="2016-03-05T00:00:00"/>
    <n v="3"/>
    <x v="1"/>
    <m/>
    <x v="0"/>
    <d v="2016-03-03T00:00:00"/>
    <s v="Yes"/>
    <s v="E coli"/>
    <x v="1"/>
    <d v="2016-03-05T00:00:00"/>
    <x v="0"/>
    <x v="0"/>
    <x v="0"/>
    <m/>
  </r>
  <r>
    <x v="3"/>
    <s v="431B"/>
    <x v="2"/>
    <x v="3"/>
    <d v="2016-03-20T00:00:00"/>
    <d v="2016-03-24T00:00:00"/>
    <n v="5"/>
    <x v="2"/>
    <m/>
    <x v="2"/>
    <d v="2016-03-15T00:00:00"/>
    <s v="Yes"/>
    <s v="Streptococcus spp. (not S. pneumoniae)"/>
    <x v="0"/>
    <d v="2016-03-17T00:00:00"/>
    <x v="0"/>
    <x v="2"/>
    <x v="2"/>
    <m/>
  </r>
  <r>
    <x v="3"/>
    <s v="321A"/>
    <x v="2"/>
    <x v="4"/>
    <d v="2016-03-03T00:00:00"/>
    <d v="2016-03-05T00:00:00"/>
    <n v="3"/>
    <x v="2"/>
    <m/>
    <x v="2"/>
    <d v="2016-03-03T00:00:00"/>
    <s v="Yes"/>
    <s v="Staphylococcus aureus"/>
    <x v="2"/>
    <d v="2016-03-05T00:00:00"/>
    <x v="0"/>
    <x v="1"/>
    <x v="1"/>
    <m/>
  </r>
  <r>
    <x v="4"/>
    <s v="303B"/>
    <x v="1"/>
    <x v="2"/>
    <d v="2016-03-02T00:00:00"/>
    <d v="2016-03-08T00:00:00"/>
    <n v="7"/>
    <x v="3"/>
    <m/>
    <x v="1"/>
    <s v="NA"/>
    <s v="NA"/>
    <s v="Not applicable, test not sent"/>
    <x v="0"/>
    <s v="NA"/>
    <x v="1"/>
    <x v="2"/>
    <x v="2"/>
    <m/>
  </r>
  <r>
    <x v="4"/>
    <s v="303B"/>
    <x v="1"/>
    <x v="5"/>
    <d v="2016-03-02T00:00:00"/>
    <d v="2016-03-08T00:00:00"/>
    <n v="7"/>
    <x v="3"/>
    <m/>
    <x v="1"/>
    <s v="NA"/>
    <s v="NA"/>
    <s v="Not applicable, test not sent"/>
    <x v="0"/>
    <s v="NA"/>
    <x v="1"/>
    <x v="2"/>
    <x v="2"/>
    <m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">
  <r>
    <x v="0"/>
    <s v="135B"/>
    <x v="0"/>
    <x v="0"/>
    <d v="2016-04-03T00:00:00"/>
    <d v="2016-04-09T00:00:00"/>
    <n v="7"/>
    <x v="0"/>
    <m/>
    <x v="0"/>
    <s v="4/31/6"/>
    <s v="Yes"/>
    <s v="Morganella morganii"/>
    <x v="0"/>
    <d v="2016-03-05T00:00:00"/>
    <x v="0"/>
    <x v="0"/>
    <x v="0"/>
    <m/>
  </r>
  <r>
    <x v="1"/>
    <s v="251B"/>
    <x v="0"/>
    <x v="1"/>
    <d v="2016-04-05T00:00:00"/>
    <d v="2016-04-07T00:00:00"/>
    <n v="3"/>
    <x v="1"/>
    <m/>
    <x v="0"/>
    <d v="2016-04-05T00:00:00"/>
    <s v="Yes"/>
    <s v="Klebsiella pneumoniae"/>
    <x v="0"/>
    <d v="2016-03-05T00:00:00"/>
    <x v="1"/>
    <x v="1"/>
    <x v="1"/>
    <m/>
  </r>
  <r>
    <x v="2"/>
    <s v="551A"/>
    <x v="1"/>
    <x v="2"/>
    <d v="2016-04-21T00:00:00"/>
    <d v="2016-04-30T00:00:00"/>
    <n v="10"/>
    <x v="0"/>
    <m/>
    <x v="1"/>
    <d v="2016-04-21T00:00:00"/>
    <s v="Yes"/>
    <s v="Legionella spp"/>
    <x v="0"/>
    <d v="2016-04-25T00:00:00"/>
    <x v="0"/>
    <x v="0"/>
    <x v="2"/>
    <m/>
  </r>
  <r>
    <x v="3"/>
    <s v="541B"/>
    <x v="0"/>
    <x v="0"/>
    <d v="2016-04-03T00:00:00"/>
    <d v="2016-04-12T00:00:00"/>
    <n v="10"/>
    <x v="2"/>
    <m/>
    <x v="0"/>
    <d v="2016-04-03T00:00:00"/>
    <s v="Yes"/>
    <s v="E coli"/>
    <x v="0"/>
    <d v="2016-03-05T00:00:00"/>
    <x v="0"/>
    <x v="2"/>
    <x v="0"/>
    <m/>
  </r>
</pivotCacheRecords>
</file>

<file path=xl/pivotCache/pivotCacheRecords5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">
  <r>
    <x v="0"/>
    <s v="135B"/>
    <x v="0"/>
    <x v="0"/>
    <d v="2016-05-03T00:00:00"/>
    <d v="2016-05-09T00:00:00"/>
    <n v="7"/>
    <x v="0"/>
    <m/>
    <x v="0"/>
    <d v="2016-05-03T00:00:00"/>
    <s v="Yes"/>
    <s v="Proteus mirabilis"/>
    <x v="0"/>
    <d v="2016-05-06T00:00:00"/>
    <x v="0"/>
    <x v="0"/>
    <x v="0"/>
    <m/>
  </r>
  <r>
    <x v="1"/>
    <s v="251B"/>
    <x v="1"/>
    <x v="1"/>
    <d v="2016-05-05T00:00:00"/>
    <d v="2016-05-11T00:00:00"/>
    <n v="7"/>
    <x v="1"/>
    <m/>
    <x v="0"/>
    <d v="2016-05-05T00:00:00"/>
    <s v="Yes"/>
    <s v="Klebsiella pneumoniae"/>
    <x v="1"/>
    <d v="2016-05-07T00:00:00"/>
    <x v="0"/>
    <x v="1"/>
    <x v="1"/>
    <m/>
  </r>
  <r>
    <x v="2"/>
    <s v="551A"/>
    <x v="2"/>
    <x v="1"/>
    <d v="2016-05-21T00:00:00"/>
    <d v="2016-06-03T00:00:00"/>
    <n v="14"/>
    <x v="0"/>
    <m/>
    <x v="1"/>
    <d v="2016-05-21T00:00:00"/>
    <s v="Yes"/>
    <s v="Streptococcus spp. (not S. pneumoniae)"/>
    <x v="2"/>
    <d v="2016-05-24T00:00:00"/>
    <x v="0"/>
    <x v="0"/>
    <x v="0"/>
    <m/>
  </r>
  <r>
    <x v="3"/>
    <s v="541B"/>
    <x v="1"/>
    <x v="0"/>
    <d v="2016-05-03T00:00:00"/>
    <d v="2016-05-12T00:00:00"/>
    <n v="10"/>
    <x v="2"/>
    <m/>
    <x v="0"/>
    <d v="2016-05-03T00:00:00"/>
    <s v="Yes"/>
    <s v="E coli"/>
    <x v="2"/>
    <d v="2016-05-05T00:00:00"/>
    <x v="0"/>
    <x v="2"/>
    <x v="2"/>
    <m/>
  </r>
  <r>
    <x v="3"/>
    <s v="541B"/>
    <x v="3"/>
    <x v="2"/>
    <d v="2016-05-07T00:00:00"/>
    <d v="2016-05-16T00:00:00"/>
    <n v="10"/>
    <x v="2"/>
    <m/>
    <x v="2"/>
    <d v="2016-05-07T00:00:00"/>
    <s v="Yes"/>
    <s v="Clostridium difficile"/>
    <x v="2"/>
    <d v="2016-05-07T00:00:00"/>
    <x v="0"/>
    <x v="0"/>
    <x v="0"/>
    <m/>
  </r>
</pivotCacheRecords>
</file>

<file path=xl/pivotCache/pivotCacheRecords6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9">
  <r>
    <x v="0"/>
    <s v="135B"/>
    <x v="0"/>
    <x v="0"/>
    <d v="2016-06-02T00:00:00"/>
    <d v="2016-06-08T00:00:00"/>
    <n v="7"/>
    <x v="0"/>
    <m/>
    <x v="0"/>
    <d v="2016-01-30T00:00:00"/>
    <s v="Yes"/>
    <s v="Proteus mirabilis"/>
    <x v="0"/>
    <d v="2016-01-02T00:00:00"/>
    <x v="0"/>
    <x v="0"/>
    <x v="0"/>
    <m/>
  </r>
  <r>
    <x v="1"/>
    <s v="251B"/>
    <x v="1"/>
    <x v="1"/>
    <d v="2016-06-01T00:00:00"/>
    <d v="2016-06-10T00:00:00"/>
    <n v="10"/>
    <x v="1"/>
    <m/>
    <x v="0"/>
    <d v="2016-01-30T00:00:00"/>
    <s v="Yes"/>
    <s v="E coli"/>
    <x v="0"/>
    <d v="2016-02-01T00:00:00"/>
    <x v="0"/>
    <x v="1"/>
    <x v="1"/>
    <m/>
  </r>
  <r>
    <x v="2"/>
    <s v="551A"/>
    <x v="2"/>
    <x v="2"/>
    <d v="2016-06-20T00:00:00"/>
    <d v="2016-06-24T00:00:00"/>
    <n v="5"/>
    <x v="0"/>
    <m/>
    <x v="1"/>
    <s v="NA"/>
    <s v="NA"/>
    <s v="Streptococcus pneumoniae"/>
    <x v="0"/>
    <s v="NA"/>
    <x v="1"/>
    <x v="0"/>
    <x v="0"/>
    <m/>
  </r>
  <r>
    <x v="2"/>
    <s v="551A"/>
    <x v="0"/>
    <x v="0"/>
    <d v="2016-06-03T00:00:00"/>
    <d v="2016-06-09T00:00:00"/>
    <n v="7"/>
    <x v="2"/>
    <m/>
    <x v="0"/>
    <d v="2016-01-03T00:00:00"/>
    <s v="Yes"/>
    <s v="E coli"/>
    <x v="0"/>
    <d v="2016-01-05T00:00:00"/>
    <x v="0"/>
    <x v="0"/>
    <x v="0"/>
    <m/>
  </r>
  <r>
    <x v="3"/>
    <s v="431B"/>
    <x v="2"/>
    <x v="3"/>
    <d v="2016-06-20T00:00:00"/>
    <d v="2016-06-24T00:00:00"/>
    <n v="5"/>
    <x v="3"/>
    <m/>
    <x v="2"/>
    <s v="NA"/>
    <s v="NA"/>
    <s v="Not applicable, test not sent"/>
    <x v="0"/>
    <s v="NA"/>
    <x v="0"/>
    <x v="0"/>
    <x v="0"/>
    <m/>
  </r>
  <r>
    <x v="4"/>
    <s v="431B"/>
    <x v="2"/>
    <x v="2"/>
    <d v="2016-06-20T00:00:00"/>
    <d v="2016-06-26T00:00:00"/>
    <n v="7"/>
    <x v="3"/>
    <m/>
    <x v="3"/>
    <s v="NA"/>
    <s v="NA"/>
    <s v="Not applicable, negative test"/>
    <x v="0"/>
    <s v="NA"/>
    <x v="1"/>
    <x v="0"/>
    <x v="0"/>
    <m/>
  </r>
  <r>
    <x v="4"/>
    <s v="251B"/>
    <x v="3"/>
    <x v="4"/>
    <d v="2016-06-14T00:00:00"/>
    <d v="2016-06-27T00:00:00"/>
    <n v="14"/>
    <x v="1"/>
    <m/>
    <x v="4"/>
    <d v="2016-01-13T00:00:00"/>
    <s v="No"/>
    <s v="Not applicable, negative test"/>
    <x v="0"/>
    <d v="2016-01-18T00:00:00"/>
    <x v="0"/>
    <x v="0"/>
    <x v="1"/>
    <m/>
  </r>
  <r>
    <x v="5"/>
    <s v="302A"/>
    <x v="4"/>
    <x v="5"/>
    <d v="2016-06-01T00:00:00"/>
    <d v="2016-06-05T00:00:00"/>
    <n v="5"/>
    <x v="4"/>
    <m/>
    <x v="5"/>
    <d v="2016-01-01T00:00:00"/>
    <s v="Yes"/>
    <s v="Influenza"/>
    <x v="0"/>
    <d v="2016-01-01T00:00:00"/>
    <x v="0"/>
    <x v="1"/>
    <x v="0"/>
    <m/>
  </r>
  <r>
    <x v="6"/>
    <s v="303B"/>
    <x v="2"/>
    <x v="6"/>
    <d v="2016-06-02T00:00:00"/>
    <d v="2016-06-15T00:00:00"/>
    <n v="14"/>
    <x v="2"/>
    <m/>
    <x v="2"/>
    <s v="NA"/>
    <s v="NA"/>
    <s v="Not applicable, test not sent"/>
    <x v="0"/>
    <s v="NA"/>
    <x v="0"/>
    <x v="1"/>
    <x v="0"/>
    <m/>
  </r>
</pivotCacheRecords>
</file>

<file path=xl/pivotCache/pivotCacheRecords7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7">
  <r>
    <x v="0"/>
    <s v="135B"/>
    <x v="0"/>
    <x v="0"/>
    <d v="2016-07-06T00:00:00"/>
    <d v="2016-07-10T00:00:00"/>
    <n v="5"/>
    <x v="0"/>
    <m/>
    <x v="0"/>
    <d v="2016-07-06T00:00:00"/>
    <s v="Yes"/>
    <s v="Not applicable, negative test"/>
    <x v="0"/>
    <d v="2016-07-08T00:00:00"/>
    <x v="0"/>
    <x v="0"/>
    <x v="0"/>
    <m/>
  </r>
  <r>
    <x v="1"/>
    <s v="251B"/>
    <x v="1"/>
    <x v="1"/>
    <d v="2016-07-06T00:00:00"/>
    <d v="2016-07-08T00:00:00"/>
    <n v="3"/>
    <x v="1"/>
    <m/>
    <x v="1"/>
    <d v="2016-07-06T00:00:00"/>
    <s v="Yes"/>
    <s v="E coli"/>
    <x v="1"/>
    <d v="2016-07-09T00:00:00"/>
    <x v="0"/>
    <x v="1"/>
    <x v="1"/>
    <m/>
  </r>
  <r>
    <x v="2"/>
    <s v="551A"/>
    <x v="2"/>
    <x v="1"/>
    <d v="2016-07-20T00:00:00"/>
    <d v="2016-07-24T00:00:00"/>
    <n v="5"/>
    <x v="2"/>
    <m/>
    <x v="2"/>
    <s v="NA"/>
    <s v="NA"/>
    <s v="Not applicable, test not sent"/>
    <x v="0"/>
    <s v="NA"/>
    <x v="0"/>
    <x v="0"/>
    <x v="2"/>
    <m/>
  </r>
  <r>
    <x v="2"/>
    <s v="551A"/>
    <x v="1"/>
    <x v="1"/>
    <d v="2016-07-03T00:00:00"/>
    <d v="2016-07-05T00:00:00"/>
    <n v="3"/>
    <x v="1"/>
    <m/>
    <x v="1"/>
    <d v="2016-07-03T00:00:00"/>
    <s v="Yes"/>
    <s v="E coli"/>
    <x v="0"/>
    <d v="2016-07-05T00:00:00"/>
    <x v="0"/>
    <x v="0"/>
    <x v="0"/>
    <m/>
  </r>
  <r>
    <x v="3"/>
    <s v="431B"/>
    <x v="2"/>
    <x v="0"/>
    <d v="2016-07-20T00:00:00"/>
    <d v="2016-07-24T00:00:00"/>
    <n v="5"/>
    <x v="3"/>
    <m/>
    <x v="2"/>
    <s v="NA"/>
    <s v="NA"/>
    <s v="Not applicable, test not sent"/>
    <x v="0"/>
    <s v="NA"/>
    <x v="1"/>
    <x v="0"/>
    <x v="2"/>
    <m/>
  </r>
  <r>
    <x v="4"/>
    <s v="303A"/>
    <x v="3"/>
    <x v="2"/>
    <d v="2016-07-06T00:00:00"/>
    <d v="2016-07-15T00:00:00"/>
    <n v="10"/>
    <x v="4"/>
    <m/>
    <x v="3"/>
    <d v="2016-07-06T00:00:00"/>
    <s v="Yes"/>
    <s v="Streptococcus spp. (not pneumoniae)"/>
    <x v="0"/>
    <d v="2016-07-12T00:00:00"/>
    <x v="0"/>
    <x v="0"/>
    <x v="0"/>
    <m/>
  </r>
  <r>
    <x v="5"/>
    <s v="303B"/>
    <x v="2"/>
    <x v="0"/>
    <d v="2016-07-07T00:00:00"/>
    <d v="2016-07-13T00:00:00"/>
    <n v="7"/>
    <x v="3"/>
    <m/>
    <x v="2"/>
    <s v="NA"/>
    <s v="NA"/>
    <s v="Not applicable, test not sent"/>
    <x v="0"/>
    <s v="NA"/>
    <x v="0"/>
    <x v="0"/>
    <x v="2"/>
    <m/>
  </r>
</pivotCacheRecords>
</file>

<file path=xl/pivotCache/pivotCacheRecords8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8">
  <r>
    <x v="0"/>
    <s v="135B"/>
    <x v="0"/>
    <x v="0"/>
    <d v="2016-08-03T00:00:00"/>
    <d v="2016-08-09T00:00:00"/>
    <n v="7"/>
    <x v="0"/>
    <m/>
    <x v="0"/>
    <d v="2016-08-03T00:00:00"/>
    <s v="Yes"/>
    <s v="E coli"/>
    <x v="0"/>
    <d v="2016-08-05T00:00:00"/>
    <x v="0"/>
    <x v="0"/>
    <x v="0"/>
    <m/>
  </r>
  <r>
    <x v="1"/>
    <s v="251B"/>
    <x v="0"/>
    <x v="1"/>
    <d v="2016-08-03T00:00:00"/>
    <d v="2016-08-05T00:00:00"/>
    <n v="3"/>
    <x v="1"/>
    <m/>
    <x v="0"/>
    <d v="2016-08-03T00:00:00"/>
    <s v="Yes"/>
    <s v="Proteus mirabilis"/>
    <x v="0"/>
    <d v="2016-08-05T00:00:00"/>
    <x v="1"/>
    <x v="1"/>
    <x v="1"/>
    <m/>
  </r>
  <r>
    <x v="2"/>
    <s v="551A"/>
    <x v="1"/>
    <x v="2"/>
    <d v="2016-08-20T00:00:00"/>
    <d v="2016-08-24T00:00:00"/>
    <n v="5"/>
    <x v="0"/>
    <m/>
    <x v="1"/>
    <s v="NA"/>
    <s v="NA"/>
    <s v="Not applicable, negative test"/>
    <x v="1"/>
    <s v="NA"/>
    <x v="1"/>
    <x v="2"/>
    <x v="2"/>
    <m/>
  </r>
  <r>
    <x v="2"/>
    <s v="551A"/>
    <x v="2"/>
    <x v="0"/>
    <d v="2016-08-03T00:00:00"/>
    <d v="2016-08-12T00:00:00"/>
    <n v="10"/>
    <x v="1"/>
    <m/>
    <x v="0"/>
    <d v="2016-08-03T00:00:00"/>
    <s v="Yes"/>
    <s v="Staphylococcus, coagulase-negative"/>
    <x v="1"/>
    <d v="2016-08-05T00:00:00"/>
    <x v="0"/>
    <x v="2"/>
    <x v="2"/>
    <s v="Staph saprophyticus"/>
  </r>
  <r>
    <x v="3"/>
    <s v="431B"/>
    <x v="3"/>
    <x v="3"/>
    <d v="2016-08-20T00:00:00"/>
    <d v="2016-08-29T00:00:00"/>
    <n v="10"/>
    <x v="2"/>
    <m/>
    <x v="2"/>
    <d v="2016-08-15T00:00:00"/>
    <s v="Yes"/>
    <s v="Streptococcus spp. (not pneumoniae)"/>
    <x v="1"/>
    <d v="2016-08-17T00:00:00"/>
    <x v="0"/>
    <x v="2"/>
    <x v="2"/>
    <m/>
  </r>
  <r>
    <x v="3"/>
    <s v="321A"/>
    <x v="3"/>
    <x v="4"/>
    <d v="2016-08-03T00:00:00"/>
    <d v="2016-08-09T00:00:00"/>
    <n v="7"/>
    <x v="2"/>
    <m/>
    <x v="2"/>
    <d v="2016-08-03T00:00:00"/>
    <s v="Yes"/>
    <s v="Staphylococcus aureus"/>
    <x v="2"/>
    <d v="2016-08-05T00:00:00"/>
    <x v="0"/>
    <x v="2"/>
    <x v="2"/>
    <m/>
  </r>
  <r>
    <x v="4"/>
    <s v="303B"/>
    <x v="1"/>
    <x v="2"/>
    <d v="2016-08-02T00:00:00"/>
    <d v="2016-08-08T00:00:00"/>
    <n v="7"/>
    <x v="3"/>
    <m/>
    <x v="1"/>
    <s v="NA"/>
    <s v="NA"/>
    <s v="Not applicable, test not sent"/>
    <x v="1"/>
    <s v="NA"/>
    <x v="1"/>
    <x v="2"/>
    <x v="2"/>
    <m/>
  </r>
  <r>
    <x v="4"/>
    <s v="303B"/>
    <x v="1"/>
    <x v="5"/>
    <d v="2016-08-02T00:00:00"/>
    <d v="2016-08-08T00:00:00"/>
    <n v="7"/>
    <x v="3"/>
    <m/>
    <x v="1"/>
    <s v="NA"/>
    <s v="NA"/>
    <s v="Not applicable, test not sent"/>
    <x v="1"/>
    <s v="NA"/>
    <x v="1"/>
    <x v="2"/>
    <x v="2"/>
    <m/>
  </r>
</pivotCacheRecords>
</file>

<file path=xl/pivotCache/pivotCacheRecords9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">
  <r>
    <x v="0"/>
    <s v="135B"/>
    <x v="0"/>
    <x v="0"/>
    <d v="2016-09-03T00:00:00"/>
    <d v="2016-12-31T00:00:00"/>
    <n v="120"/>
    <x v="0"/>
    <m/>
    <x v="0"/>
    <d v="2016-09-03T00:00:00"/>
    <s v="Yes"/>
    <s v="Not applicable, negative test"/>
    <x v="0"/>
    <d v="2016-09-05T00:00:00"/>
    <x v="0"/>
    <x v="0"/>
    <x v="0"/>
    <m/>
  </r>
  <r>
    <x v="1"/>
    <s v="251B"/>
    <x v="1"/>
    <x v="1"/>
    <d v="2016-09-03T00:00:00"/>
    <d v="2016-09-05T00:00:00"/>
    <n v="3"/>
    <x v="1"/>
    <m/>
    <x v="1"/>
    <d v="2016-09-03T00:00:00"/>
    <s v="Yes"/>
    <s v="Not applicable, negative test"/>
    <x v="0"/>
    <d v="2016-09-05T00:00:00"/>
    <x v="0"/>
    <x v="0"/>
    <x v="0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1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1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1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1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1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1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1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1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1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2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2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2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2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2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2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2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2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2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3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3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3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3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3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3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3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3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3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4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6.xml"/></Relationships>
</file>

<file path=xl/pivotTables/_rels/pivotTable4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6.xml"/></Relationships>
</file>

<file path=xl/pivotTables/_rels/pivotTable4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6.xml"/></Relationships>
</file>

<file path=xl/pivotTables/_rels/pivotTable4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6.xml"/></Relationships>
</file>

<file path=xl/pivotTables/_rels/pivotTable4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6.xml"/></Relationships>
</file>

<file path=xl/pivotTables/_rels/pivotTable4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6.xml"/></Relationships>
</file>

<file path=xl/pivotTables/_rels/pivotTable4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6.xml"/></Relationships>
</file>

<file path=xl/pivotTables/_rels/pivotTable4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6.xml"/></Relationships>
</file>

<file path=xl/pivotTables/_rels/pivotTable4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7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7.xml"/></Relationships>
</file>

<file path=xl/pivotTables/_rels/pivotTable5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7.xml"/></Relationships>
</file>

<file path=xl/pivotTables/_rels/pivotTable5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7.xml"/></Relationships>
</file>

<file path=xl/pivotTables/_rels/pivotTable5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7.xml"/></Relationships>
</file>

<file path=xl/pivotTables/_rels/pivotTable5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7.xml"/></Relationships>
</file>

<file path=xl/pivotTables/_rels/pivotTable5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7.xml"/></Relationships>
</file>

<file path=xl/pivotTables/_rels/pivotTable5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7.xml"/></Relationships>
</file>

<file path=xl/pivotTables/_rels/pivotTable5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8.xml"/></Relationships>
</file>

<file path=xl/pivotTables/_rels/pivotTable5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8.xml"/></Relationships>
</file>

<file path=xl/pivotTables/_rels/pivotTable5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8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6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8.xml"/></Relationships>
</file>

<file path=xl/pivotTables/_rels/pivotTable6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8.xml"/></Relationships>
</file>

<file path=xl/pivotTables/_rels/pivotTable6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8.xml"/></Relationships>
</file>

<file path=xl/pivotTables/_rels/pivotTable6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8.xml"/></Relationships>
</file>

<file path=xl/pivotTables/_rels/pivotTable6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8.xml"/></Relationships>
</file>

<file path=xl/pivotTables/_rels/pivotTable6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9.xml"/></Relationships>
</file>

<file path=xl/pivotTables/_rels/pivotTable6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9.xml"/></Relationships>
</file>

<file path=xl/pivotTables/_rels/pivotTable6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9.xml"/></Relationships>
</file>

<file path=xl/pivotTables/_rels/pivotTable6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9.xml"/></Relationships>
</file>

<file path=xl/pivotTables/_rels/pivotTable6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9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7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9.xml"/></Relationships>
</file>

<file path=xl/pivotTables/_rels/pivotTable7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9.xml"/></Relationships>
</file>

<file path=xl/pivotTables/_rels/pivotTable7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9.xml"/></Relationships>
</file>

<file path=xl/pivotTables/_rels/pivotTable7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0.xml"/></Relationships>
</file>

<file path=xl/pivotTables/_rels/pivotTable7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0.xml"/></Relationships>
</file>

<file path=xl/pivotTables/_rels/pivotTable7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0.xml"/></Relationships>
</file>

<file path=xl/pivotTables/_rels/pivotTable7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0.xml"/></Relationships>
</file>

<file path=xl/pivotTables/_rels/pivotTable7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0.xml"/></Relationships>
</file>

<file path=xl/pivotTables/_rels/pivotTable7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0.xml"/></Relationships>
</file>

<file path=xl/pivotTables/_rels/pivotTable7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0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8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0.xml"/></Relationships>
</file>

<file path=xl/pivotTables/_rels/pivotTable8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1.xml"/></Relationships>
</file>

<file path=xl/pivotTables/_rels/pivotTable8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1.xml"/></Relationships>
</file>

<file path=xl/pivotTables/_rels/pivotTable8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1.xml"/></Relationships>
</file>

<file path=xl/pivotTables/_rels/pivotTable8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1.xml"/></Relationships>
</file>

<file path=xl/pivotTables/_rels/pivotTable8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1.xml"/></Relationships>
</file>

<file path=xl/pivotTables/_rels/pivotTable8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1.xml"/></Relationships>
</file>

<file path=xl/pivotTables/_rels/pivotTable8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1.xml"/></Relationships>
</file>

<file path=xl/pivotTables/_rels/pivotTable8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1.xml"/></Relationships>
</file>

<file path=xl/pivotTables/_rels/pivotTable8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2.xml"/></Relationships>
</file>

<file path=xl/pivotTables/_rels/pivotTable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9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2.xml"/></Relationships>
</file>

<file path=xl/pivotTables/_rels/pivotTable9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2.xml"/></Relationships>
</file>

<file path=xl/pivotTables/_rels/pivotTable9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2.xml"/></Relationships>
</file>

<file path=xl/pivotTables/_rels/pivotTable9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2.xml"/></Relationships>
</file>

<file path=xl/pivotTables/_rels/pivotTable9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2.xml"/></Relationships>
</file>

<file path=xl/pivotTables/_rels/pivotTable9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2.xml"/></Relationships>
</file>

<file path=xl/pivotTables/_rels/pivotTable9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2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2000000}" name="PivotTable12" cacheId="24" applyNumberFormats="0" applyBorderFormats="0" applyFontFormats="0" applyPatternFormats="0" applyAlignmentFormats="0" applyWidthHeightFormats="1" dataCaption="Values" updatedVersion="6" minRefreshableVersion="3" itemPrintTitles="1" createdVersion="5" indent="0" outline="1" outlineData="1" multipleFieldFilters="0" rowHeaderCaption="Location of Infection Onset">
  <location ref="AY2:AZ6" firstHeaderRow="1" firstDataRow="1" firstDataCol="1"/>
  <pivotFields count="18">
    <pivotField showAll="0" defaultSubtotal="0"/>
    <pivotField showAll="0"/>
    <pivotField showAll="0"/>
    <pivotField showAll="0"/>
    <pivotField numFmtId="164" showAll="0"/>
    <pivotField numFmtId="164" showAll="0"/>
    <pivotField showAll="0"/>
    <pivotField showAll="0"/>
    <pivotField showAll="0" defaultSubtotal="0"/>
    <pivotField showAll="0" defaultSubtotal="0"/>
    <pivotField showAll="0" defaultSubtotal="0"/>
    <pivotField showAll="0" defaultSubtotal="0"/>
    <pivotField showAll="0"/>
    <pivotField showAll="0" defaultSubtotal="0"/>
    <pivotField showAll="0" defaultSubtotal="0"/>
    <pivotField axis="axisRow" dataField="1" showAll="0" defaultSubtotal="0">
      <items count="3">
        <item x="1"/>
        <item x="0"/>
        <item x="2"/>
      </items>
    </pivotField>
    <pivotField showAll="0" defaultSubtotal="0"/>
    <pivotField showAll="0" defaultSubtotal="0"/>
  </pivotFields>
  <rowFields count="1">
    <field x="15"/>
  </rowFields>
  <rowItems count="4">
    <i>
      <x/>
    </i>
    <i>
      <x v="1"/>
    </i>
    <i>
      <x v="2"/>
    </i>
    <i t="grand">
      <x/>
    </i>
  </rowItems>
  <colItems count="1">
    <i/>
  </colItems>
  <dataFields count="1">
    <dataField name="Number" fld="15" subtotal="count" baseField="0" baseItem="0"/>
  </dataFields>
  <formats count="3">
    <format dxfId="839">
      <pivotArea dataOnly="0" labelOnly="1" outline="0" axis="axisValues" fieldPosition="0"/>
    </format>
    <format dxfId="838">
      <pivotArea field="15" type="button" dataOnly="0" labelOnly="1" outline="0" axis="axisRow" fieldPosition="0"/>
    </format>
    <format dxfId="837">
      <pivotArea field="15" type="button" dataOnly="0" labelOnly="1" outline="0" axis="axisRow" fieldPosition="0"/>
    </format>
  </formats>
  <pivotTableStyleInfo name="PivotStyleMedium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0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7000000}" name="PivotTable9" cacheId="58" applyNumberFormats="0" applyBorderFormats="0" applyFontFormats="0" applyPatternFormats="0" applyAlignmentFormats="0" applyWidthHeightFormats="1" dataCaption="Values" updatedVersion="6" minRefreshableVersion="3" itemPrintTitles="1" createdVersion="5" indent="0" outline="1" outlineData="1" multipleFieldFilters="0" rowHeaderCaption="Antibiotic" colHeaderCaption="Prescribers">
  <location ref="AA2:AF10" firstHeaderRow="1" firstDataRow="2" firstDataCol="1"/>
  <pivotFields count="19">
    <pivotField showAll="0" defaultSubtotal="0"/>
    <pivotField showAll="0"/>
    <pivotField showAll="0"/>
    <pivotField axis="axisRow" dataField="1" showAll="0">
      <items count="8">
        <item m="1" x="6"/>
        <item x="0"/>
        <item x="1"/>
        <item x="2"/>
        <item x="3"/>
        <item x="4"/>
        <item x="5"/>
        <item t="default"/>
      </items>
    </pivotField>
    <pivotField numFmtId="164" showAll="0"/>
    <pivotField numFmtId="164" showAll="0"/>
    <pivotField showAll="0"/>
    <pivotField axis="axisCol" showAll="0">
      <items count="6">
        <item m="1" x="4"/>
        <item x="0"/>
        <item x="1"/>
        <item x="2"/>
        <item x="3"/>
        <item t="default"/>
      </items>
    </pivotField>
    <pivotField showAll="0" defaultSubtotal="0"/>
    <pivotField showAll="0" defaultSubtotal="0"/>
    <pivotField showAll="0" defaultSubtotal="0"/>
    <pivotField showAll="0" defaultSubtotal="0"/>
    <pivotField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/>
  </pivotFields>
  <rowFields count="1">
    <field x="3"/>
  </rowFields>
  <rowItems count="7">
    <i>
      <x v="1"/>
    </i>
    <i>
      <x v="2"/>
    </i>
    <i>
      <x v="3"/>
    </i>
    <i>
      <x v="4"/>
    </i>
    <i>
      <x v="5"/>
    </i>
    <i>
      <x v="6"/>
    </i>
    <i t="grand">
      <x/>
    </i>
  </rowItems>
  <colFields count="1">
    <field x="7"/>
  </colFields>
  <colItems count="5">
    <i>
      <x v="1"/>
    </i>
    <i>
      <x v="2"/>
    </i>
    <i>
      <x v="3"/>
    </i>
    <i>
      <x v="4"/>
    </i>
    <i t="grand">
      <x/>
    </i>
  </colItems>
  <dataFields count="1">
    <dataField name="ABX by Prescribers" fld="3" subtotal="count" baseField="0" baseItem="0"/>
  </dataFields>
  <formats count="12">
    <format dxfId="788">
      <pivotArea type="origin" dataOnly="0" labelOnly="1" outline="0" fieldPosition="0"/>
    </format>
    <format dxfId="787">
      <pivotArea dataOnly="0" labelOnly="1" fieldPosition="0">
        <references count="1">
          <reference field="7" count="0"/>
        </references>
      </pivotArea>
    </format>
    <format dxfId="786">
      <pivotArea dataOnly="0" labelOnly="1" grandCol="1" outline="0" fieldPosition="0"/>
    </format>
    <format dxfId="785">
      <pivotArea type="origin" dataOnly="0" labelOnly="1" outline="0" fieldPosition="0"/>
    </format>
    <format dxfId="784">
      <pivotArea field="3" type="button" dataOnly="0" labelOnly="1" outline="0" axis="axisRow" fieldPosition="0"/>
    </format>
    <format dxfId="783">
      <pivotArea field="7" type="button" dataOnly="0" labelOnly="1" outline="0" axis="axisCol" fieldPosition="0"/>
    </format>
    <format dxfId="782">
      <pivotArea type="origin" dataOnly="0" labelOnly="1" outline="0" fieldPosition="0"/>
    </format>
    <format dxfId="781">
      <pivotArea type="origin" dataOnly="0" labelOnly="1" outline="0" fieldPosition="0"/>
    </format>
    <format dxfId="780">
      <pivotArea type="origin" dataOnly="0" labelOnly="1" outline="0" fieldPosition="0"/>
    </format>
    <format dxfId="779">
      <pivotArea type="origin" dataOnly="0" labelOnly="1" outline="0" fieldPosition="0"/>
    </format>
    <format dxfId="778">
      <pivotArea type="origin" dataOnly="0" labelOnly="1" outline="0" fieldPosition="0"/>
    </format>
    <format dxfId="777">
      <pivotArea type="origin" dataOnly="0" labelOnly="1" outline="0" fieldPosition="0"/>
    </format>
  </formats>
  <pivotTableStyleInfo name="PivotStyleMedium3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1000000}" name="PivotTable11" cacheId="58" applyNumberFormats="0" applyBorderFormats="0" applyFontFormats="0" applyPatternFormats="0" applyAlignmentFormats="0" applyWidthHeightFormats="1" dataCaption="Values" updatedVersion="6" minRefreshableVersion="3" itemPrintTitles="1" createdVersion="5" indent="0" outline="1" outlineData="1" multipleFieldFilters="0" rowHeaderCaption="Antibiotic">
  <location ref="AV2:AW9" firstHeaderRow="1" firstDataRow="1" firstDataCol="1"/>
  <pivotFields count="19">
    <pivotField showAll="0" defaultSubtotal="0"/>
    <pivotField showAll="0"/>
    <pivotField showAll="0"/>
    <pivotField axis="axisRow" showAll="0">
      <items count="8">
        <item m="1" x="6"/>
        <item x="0"/>
        <item x="1"/>
        <item x="2"/>
        <item x="3"/>
        <item x="4"/>
        <item x="5"/>
        <item t="default"/>
      </items>
    </pivotField>
    <pivotField numFmtId="164" showAll="0"/>
    <pivotField numFmtId="164" showAll="0"/>
    <pivotField dataField="1" showAll="0"/>
    <pivotField showAll="0"/>
    <pivotField showAll="0" defaultSubtotal="0"/>
    <pivotField showAll="0" defaultSubtotal="0"/>
    <pivotField showAll="0" defaultSubtotal="0"/>
    <pivotField showAll="0" defaultSubtotal="0"/>
    <pivotField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/>
  </pivotFields>
  <rowFields count="1">
    <field x="3"/>
  </rowFields>
  <rowItems count="7">
    <i>
      <x v="1"/>
    </i>
    <i>
      <x v="2"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Days" fld="6" baseField="0" baseItem="0"/>
  </dataFields>
  <formats count="2">
    <format dxfId="790">
      <pivotArea field="3" type="button" dataOnly="0" labelOnly="1" outline="0" axis="axisRow" fieldPosition="0"/>
    </format>
    <format dxfId="789">
      <pivotArea dataOnly="0" labelOnly="1" outline="0" axis="axisValues" fieldPosition="0"/>
    </format>
  </formats>
  <pivotTableStyleInfo name="PivotStyleMedium5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0000000}" name="PivotTable10" cacheId="58" applyNumberFormats="0" applyBorderFormats="0" applyFontFormats="0" applyPatternFormats="0" applyAlignmentFormats="0" applyWidthHeightFormats="1" dataCaption="Values" updatedVersion="6" minRefreshableVersion="3" itemPrintTitles="1" createdVersion="5" indent="0" outline="1" outlineData="1" multipleFieldFilters="0" rowHeaderCaption="Micro Test Sent">
  <location ref="AS2:AT6" firstHeaderRow="1" firstDataRow="1" firstDataCol="1"/>
  <pivotFields count="19">
    <pivotField showAll="0" defaultSubtotal="0"/>
    <pivotField showAll="0"/>
    <pivotField showAll="0"/>
    <pivotField showAll="0"/>
    <pivotField numFmtId="164" showAll="0"/>
    <pivotField numFmtId="164" showAll="0"/>
    <pivotField showAll="0"/>
    <pivotField showAll="0"/>
    <pivotField showAll="0" defaultSubtotal="0"/>
    <pivotField axis="axisRow" dataField="1" showAll="0" defaultSubtotal="0">
      <items count="4">
        <item m="1" x="3"/>
        <item x="0"/>
        <item x="1"/>
        <item x="2"/>
      </items>
    </pivotField>
    <pivotField showAll="0" defaultSubtotal="0"/>
    <pivotField showAll="0" defaultSubtotal="0"/>
    <pivotField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/>
  </pivotFields>
  <rowFields count="1">
    <field x="9"/>
  </rowFields>
  <rowItems count="4">
    <i>
      <x v="1"/>
    </i>
    <i>
      <x v="2"/>
    </i>
    <i>
      <x v="3"/>
    </i>
    <i t="grand">
      <x/>
    </i>
  </rowItems>
  <colItems count="1">
    <i/>
  </colItems>
  <dataFields count="1">
    <dataField name="Number" fld="9" subtotal="count" baseField="0" baseItem="0"/>
  </dataFields>
  <formats count="3">
    <format dxfId="793">
      <pivotArea field="9" type="button" dataOnly="0" labelOnly="1" outline="0" axis="axisRow" fieldPosition="0"/>
    </format>
    <format dxfId="792">
      <pivotArea dataOnly="0" labelOnly="1" outline="0" axis="axisValues" fieldPosition="0"/>
    </format>
    <format dxfId="791">
      <pivotArea dataOnly="0" labelOnly="1" outline="0" axis="axisValues" fieldPosition="0"/>
    </format>
  </formats>
  <pivotTableStyleInfo name="PivotStyleMedium4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3000000}" name="PivotTable13" cacheId="58" applyNumberFormats="0" applyBorderFormats="0" applyFontFormats="0" applyPatternFormats="0" applyAlignmentFormats="0" applyWidthHeightFormats="1" dataCaption="Values" updatedVersion="6" minRefreshableVersion="3" itemPrintTitles="1" createdVersion="5" indent="0" outline="1" outlineData="1" multipleFieldFilters="0" rowHeaderCaption="SBAR Usage and Completeness" colHeaderCaption="Criteria Met?">
  <location ref="BE2:BH7" firstHeaderRow="1" firstDataRow="2" firstDataCol="1"/>
  <pivotFields count="19">
    <pivotField showAll="0" defaultSubtotal="0"/>
    <pivotField subtotalTop="0" showAll="0"/>
    <pivotField subtotalTop="0" showAll="0"/>
    <pivotField subtotalTop="0" showAll="0"/>
    <pivotField numFmtId="164" subtotalTop="0" showAll="0"/>
    <pivotField numFmtId="164" subtotalTop="0" showAll="0"/>
    <pivotField subtotalTop="0" showAll="0"/>
    <pivotField subtotalTop="0" showAll="0"/>
    <pivotField showAll="0" defaultSubtotal="0"/>
    <pivotField showAll="0" defaultSubtotal="0"/>
    <pivotField showAll="0" defaultSubtotal="0"/>
    <pivotField showAll="0" defaultSubtotal="0"/>
    <pivotField subtotalTop="0" showAll="0"/>
    <pivotField showAll="0" defaultSubtotal="0"/>
    <pivotField showAll="0" defaultSubtotal="0"/>
    <pivotField showAll="0" defaultSubtotal="0"/>
    <pivotField axis="axisRow" dataField="1" showAll="0" sortType="descending" defaultSubtotal="0">
      <items count="4">
        <item m="1" x="3"/>
        <item x="2"/>
        <item x="0"/>
        <item x="1"/>
      </items>
    </pivotField>
    <pivotField axis="axisCol" showAll="0" sortType="descending" defaultSubtotal="0">
      <items count="3">
        <item m="1" x="2"/>
        <item x="0"/>
        <item x="1"/>
      </items>
    </pivotField>
    <pivotField showAll="0"/>
  </pivotFields>
  <rowFields count="1">
    <field x="16"/>
  </rowFields>
  <rowItems count="4">
    <i>
      <x v="1"/>
    </i>
    <i>
      <x v="2"/>
    </i>
    <i>
      <x v="3"/>
    </i>
    <i t="grand">
      <x/>
    </i>
  </rowItems>
  <colFields count="1">
    <field x="17"/>
  </colFields>
  <colItems count="3">
    <i>
      <x v="1"/>
    </i>
    <i>
      <x v="2"/>
    </i>
    <i t="grand">
      <x/>
    </i>
  </colItems>
  <dataFields count="1">
    <dataField name="Number" fld="16" subtotal="count" baseField="0" baseItem="0"/>
  </dataFields>
  <formats count="6">
    <format dxfId="799">
      <pivotArea dataOnly="0" labelOnly="1" outline="0" axis="axisValues" fieldPosition="0"/>
    </format>
    <format dxfId="798">
      <pivotArea grandRow="1" outline="0" collapsedLevelsAreSubtotals="1" fieldPosition="0"/>
    </format>
    <format dxfId="797">
      <pivotArea dataOnly="0" labelOnly="1" grandRow="1" outline="0" fieldPosition="0"/>
    </format>
    <format dxfId="796">
      <pivotArea field="16" type="button" dataOnly="0" labelOnly="1" outline="0" axis="axisRow" fieldPosition="0"/>
    </format>
    <format dxfId="795">
      <pivotArea field="17" type="button" dataOnly="0" labelOnly="1" outline="0" axis="axisCol" fieldPosition="0"/>
    </format>
    <format dxfId="794">
      <pivotArea dataOnly="0" labelOnly="1" grandCol="1" outline="0" fieldPosition="0"/>
    </format>
  </formats>
  <pivotTableStyleInfo name="PivotStyleMedium7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5000000}" name="PivotTable7" cacheId="58" applyNumberFormats="0" applyBorderFormats="0" applyFontFormats="0" applyPatternFormats="0" applyAlignmentFormats="0" applyWidthHeightFormats="1" dataCaption="Values" showMissing="0" updatedVersion="6" minRefreshableVersion="3" itemPrintTitles="1" createdVersion="5" indent="0" outline="1" outlineData="1" multipleFieldFilters="0" rowHeaderCaption="Resident">
  <location ref="U2:V9" firstHeaderRow="1" firstDataRow="1" firstDataCol="1"/>
  <pivotFields count="19">
    <pivotField axis="axisRow" dataField="1" showAll="0" defaultSubtotal="0">
      <items count="7">
        <item m="1" x="6"/>
        <item x="0"/>
        <item x="1"/>
        <item x="2"/>
        <item x="3"/>
        <item x="4"/>
        <item x="5"/>
      </items>
      <extLst>
        <ext xmlns:x14="http://schemas.microsoft.com/office/spreadsheetml/2009/9/main" uri="{2946ED86-A175-432a-8AC1-64E0C546D7DE}">
          <x14:pivotField fillDownLabels="1"/>
        </ext>
      </extLst>
    </pivotField>
    <pivotField subtotalTop="0" showAll="0">
      <extLst>
        <ext xmlns:x14="http://schemas.microsoft.com/office/spreadsheetml/2009/9/main" uri="{2946ED86-A175-432a-8AC1-64E0C546D7DE}">
          <x14:pivotField fillDownLabels="1"/>
        </ext>
      </extLst>
    </pivotField>
    <pivotField subtotalTop="0" showAll="0">
      <extLst>
        <ext xmlns:x14="http://schemas.microsoft.com/office/spreadsheetml/2009/9/main" uri="{2946ED86-A175-432a-8AC1-64E0C546D7DE}">
          <x14:pivotField fillDownLabels="1"/>
        </ext>
      </extLst>
    </pivotField>
    <pivotField subtotalTop="0" showAll="0">
      <extLst>
        <ext xmlns:x14="http://schemas.microsoft.com/office/spreadsheetml/2009/9/main" uri="{2946ED86-A175-432a-8AC1-64E0C546D7DE}">
          <x14:pivotField fillDownLabels="1"/>
        </ext>
      </extLst>
    </pivotField>
    <pivotField numFmtId="164" subtotalTop="0" showAll="0">
      <extLst>
        <ext xmlns:x14="http://schemas.microsoft.com/office/spreadsheetml/2009/9/main" uri="{2946ED86-A175-432a-8AC1-64E0C546D7DE}">
          <x14:pivotField fillDownLabels="1"/>
        </ext>
      </extLst>
    </pivotField>
    <pivotField numFmtId="164" subtotalTop="0" showAll="0">
      <extLst>
        <ext xmlns:x14="http://schemas.microsoft.com/office/spreadsheetml/2009/9/main" uri="{2946ED86-A175-432a-8AC1-64E0C546D7DE}">
          <x14:pivotField fillDownLabels="1"/>
        </ext>
      </extLst>
    </pivotField>
    <pivotField subtotalTop="0" showAll="0">
      <extLst>
        <ext xmlns:x14="http://schemas.microsoft.com/office/spreadsheetml/2009/9/main" uri="{2946ED86-A175-432a-8AC1-64E0C546D7DE}">
          <x14:pivotField fillDownLabels="1"/>
        </ext>
      </extLst>
    </pivotField>
    <pivotField subtotalTop="0" showAll="0">
      <extLst>
        <ext xmlns:x14="http://schemas.microsoft.com/office/spreadsheetml/2009/9/main" uri="{2946ED86-A175-432a-8AC1-64E0C546D7DE}">
          <x14:pivotField fillDownLabels="1"/>
        </ext>
      </extLst>
    </pivotField>
    <pivotField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subtotalTop="0" showAll="0">
      <extLst>
        <ext xmlns:x14="http://schemas.microsoft.com/office/spreadsheetml/2009/9/main" uri="{2946ED86-A175-432a-8AC1-64E0C546D7DE}">
          <x14:pivotField fillDownLabels="1"/>
        </ext>
      </extLst>
    </pivotField>
    <pivotField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showAl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1">
    <field x="0"/>
  </rowFields>
  <rowItems count="7">
    <i>
      <x v="1"/>
    </i>
    <i>
      <x v="2"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Number of Entries" fld="0" subtotal="count" baseField="0" baseItem="0"/>
  </dataFields>
  <formats count="2">
    <format dxfId="801">
      <pivotArea dataOnly="0" labelOnly="1" outline="0" axis="axisValues" fieldPosition="0"/>
    </format>
    <format dxfId="800">
      <pivotArea dataOnly="0" labelOnly="1" outline="0" axis="axisValues" fieldPosition="0"/>
    </format>
  </formats>
  <pivotTableStyleInfo name="PivotStyleMedium1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2000000}" name="PivotTable12" cacheId="58" applyNumberFormats="0" applyBorderFormats="0" applyFontFormats="0" applyPatternFormats="0" applyAlignmentFormats="0" applyWidthHeightFormats="1" dataCaption="Values" updatedVersion="6" minRefreshableVersion="3" itemPrintTitles="1" createdVersion="5" indent="0" outline="1" outlineData="1" multipleFieldFilters="0" rowHeaderCaption="Location of Infection Onset">
  <location ref="AY2:AZ5" firstHeaderRow="1" firstDataRow="1" firstDataCol="1"/>
  <pivotFields count="19">
    <pivotField showAll="0" defaultSubtotal="0"/>
    <pivotField showAll="0"/>
    <pivotField showAll="0"/>
    <pivotField showAll="0"/>
    <pivotField numFmtId="164" showAll="0"/>
    <pivotField numFmtId="164" showAll="0"/>
    <pivotField showAll="0"/>
    <pivotField showAll="0"/>
    <pivotField showAll="0" defaultSubtotal="0"/>
    <pivotField showAll="0" defaultSubtotal="0"/>
    <pivotField showAll="0" defaultSubtotal="0"/>
    <pivotField showAll="0" defaultSubtotal="0"/>
    <pivotField showAll="0"/>
    <pivotField showAll="0" defaultSubtotal="0"/>
    <pivotField showAll="0" defaultSubtotal="0"/>
    <pivotField axis="axisRow" dataField="1" showAll="0" defaultSubtotal="0">
      <items count="3">
        <item m="1" x="2"/>
        <item x="0"/>
        <item x="1"/>
      </items>
    </pivotField>
    <pivotField showAll="0" defaultSubtotal="0"/>
    <pivotField showAll="0" defaultSubtotal="0"/>
    <pivotField showAll="0"/>
  </pivotFields>
  <rowFields count="1">
    <field x="15"/>
  </rowFields>
  <rowItems count="3">
    <i>
      <x v="1"/>
    </i>
    <i>
      <x v="2"/>
    </i>
    <i t="grand">
      <x/>
    </i>
  </rowItems>
  <colItems count="1">
    <i/>
  </colItems>
  <dataFields count="1">
    <dataField name="Number" fld="15" subtotal="count" baseField="0" baseItem="0"/>
  </dataFields>
  <formats count="3">
    <format dxfId="804">
      <pivotArea dataOnly="0" labelOnly="1" outline="0" axis="axisValues" fieldPosition="0"/>
    </format>
    <format dxfId="803">
      <pivotArea field="15" type="button" dataOnly="0" labelOnly="1" outline="0" axis="axisRow" fieldPosition="0"/>
    </format>
    <format dxfId="802">
      <pivotArea field="15" type="button" dataOnly="0" labelOnly="1" outline="0" axis="axisRow" fieldPosition="0"/>
    </format>
  </formats>
  <pivotTableStyleInfo name="PivotStyleMedium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6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4000000}" name="PivotTable2" cacheId="58" applyNumberFormats="0" applyBorderFormats="0" applyFontFormats="0" applyPatternFormats="0" applyAlignmentFormats="0" applyWidthHeightFormats="1" dataCaption="Values" showMissing="0" updatedVersion="6" minRefreshableVersion="3" itemPrintTitles="1" createdVersion="6" indent="0" outline="1" outlineData="1" multipleFieldFilters="0" rowHeaderCaption="CRE, ESBL, MRSA, or VRE?">
  <location ref="BB2:BC6" firstHeaderRow="1" firstDataRow="1" firstDataCol="1"/>
  <pivotFields count="19"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axis="axisRow" dataField="1" showAll="0" defaultSubtotal="0">
      <items count="4">
        <item m="1" x="3"/>
        <item x="0"/>
        <item x="1"/>
        <item x="2"/>
      </items>
    </pivotField>
    <pivotField showAll="0" defaultSubtotal="0"/>
    <pivotField showAll="0" defaultSubtotal="0"/>
    <pivotField showAll="0" defaultSubtotal="0"/>
    <pivotField showAll="0" defaultSubtotal="0"/>
    <pivotField showAll="0"/>
  </pivotFields>
  <rowFields count="1">
    <field x="13"/>
  </rowFields>
  <rowItems count="4">
    <i>
      <x v="1"/>
    </i>
    <i>
      <x v="2"/>
    </i>
    <i>
      <x v="3"/>
    </i>
    <i t="grand">
      <x/>
    </i>
  </rowItems>
  <colItems count="1">
    <i/>
  </colItems>
  <dataFields count="1">
    <dataField name="Number" fld="13" subtotal="count" baseField="0" baseItem="0"/>
  </dataFields>
  <pivotTableStyleInfo name="PivotStyleMedium1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7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300-000006000000}" name="PivotTable8" cacheId="80" applyNumberFormats="0" applyBorderFormats="0" applyFontFormats="0" applyPatternFormats="0" applyAlignmentFormats="0" applyWidthHeightFormats="1" dataCaption="Values" showMissing="0" updatedVersion="6" minRefreshableVersion="3" itemPrintTitles="1" createdVersion="5" indent="0" outline="1" outlineData="1" multipleFieldFilters="0" rowHeaderCaption="Diagnosis" fieldListSortAscending="1" customListSort="0">
  <location ref="X2:Y6" firstHeaderRow="1" firstDataRow="1" firstDataCol="1"/>
  <pivotFields count="19">
    <pivotField showAll="0" defaultSubtotal="0"/>
    <pivotField showAll="0"/>
    <pivotField axis="axisRow" dataField="1" showAll="0">
      <items count="5">
        <item m="1" x="3"/>
        <item x="0"/>
        <item x="1"/>
        <item x="2"/>
        <item t="default"/>
      </items>
    </pivotField>
    <pivotField showAll="0"/>
    <pivotField numFmtId="164" showAll="0"/>
    <pivotField numFmtId="164" showAll="0"/>
    <pivotField showAll="0"/>
    <pivotField showAll="0"/>
    <pivotField showAll="0" defaultSubtotal="0"/>
    <pivotField showAll="0" defaultSubtotal="0"/>
    <pivotField showAll="0" defaultSubtotal="0"/>
    <pivotField showAll="0" defaultSubtotal="0"/>
    <pivotField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/>
  </pivotFields>
  <rowFields count="1">
    <field x="2"/>
  </rowFields>
  <rowItems count="4">
    <i>
      <x v="1"/>
    </i>
    <i>
      <x v="2"/>
    </i>
    <i>
      <x v="3"/>
    </i>
    <i t="grand">
      <x/>
    </i>
  </rowItems>
  <colItems count="1">
    <i/>
  </colItems>
  <dataFields count="1">
    <dataField name="Number" fld="2" subtotal="count" baseField="0" baseItem="0"/>
  </dataFields>
  <formats count="4">
    <format dxfId="724">
      <pivotArea field="2" type="button" dataOnly="0" labelOnly="1" outline="0" axis="axisRow" fieldPosition="0"/>
    </format>
    <format dxfId="723">
      <pivotArea dataOnly="0" labelOnly="1" outline="0" axis="axisValues" fieldPosition="0"/>
    </format>
    <format dxfId="722">
      <pivotArea field="2" type="button" dataOnly="0" labelOnly="1" outline="0" axis="axisRow" fieldPosition="0"/>
    </format>
    <format dxfId="721">
      <pivotArea dataOnly="0" labelOnly="1" outline="0" axis="axisValues" fieldPosition="0"/>
    </format>
  </formats>
  <pivotTableStyleInfo name="PivotStyleMedium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8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300-000000000000}" name="PivotTable10" cacheId="80" applyNumberFormats="0" applyBorderFormats="0" applyFontFormats="0" applyPatternFormats="0" applyAlignmentFormats="0" applyWidthHeightFormats="1" dataCaption="Values" updatedVersion="6" minRefreshableVersion="3" itemPrintTitles="1" createdVersion="5" indent="0" outline="1" outlineData="1" multipleFieldFilters="0" rowHeaderCaption="Micro Test Sent">
  <location ref="AS2:AT6" firstHeaderRow="1" firstDataRow="1" firstDataCol="1"/>
  <pivotFields count="19">
    <pivotField showAll="0" defaultSubtotal="0"/>
    <pivotField showAll="0"/>
    <pivotField showAll="0"/>
    <pivotField showAll="0"/>
    <pivotField numFmtId="164" showAll="0"/>
    <pivotField numFmtId="164" showAll="0"/>
    <pivotField showAll="0"/>
    <pivotField showAll="0"/>
    <pivotField showAll="0" defaultSubtotal="0"/>
    <pivotField axis="axisRow" dataField="1" showAll="0" defaultSubtotal="0">
      <items count="4">
        <item m="1" x="3"/>
        <item x="0"/>
        <item x="1"/>
        <item x="2"/>
      </items>
    </pivotField>
    <pivotField showAll="0" defaultSubtotal="0"/>
    <pivotField showAll="0" defaultSubtotal="0"/>
    <pivotField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/>
  </pivotFields>
  <rowFields count="1">
    <field x="9"/>
  </rowFields>
  <rowItems count="4">
    <i>
      <x v="1"/>
    </i>
    <i>
      <x v="2"/>
    </i>
    <i>
      <x v="3"/>
    </i>
    <i t="grand">
      <x/>
    </i>
  </rowItems>
  <colItems count="1">
    <i/>
  </colItems>
  <dataFields count="1">
    <dataField name="Number" fld="9" subtotal="count" baseField="0" baseItem="0"/>
  </dataFields>
  <formats count="3">
    <format dxfId="727">
      <pivotArea field="9" type="button" dataOnly="0" labelOnly="1" outline="0" axis="axisRow" fieldPosition="0"/>
    </format>
    <format dxfId="726">
      <pivotArea dataOnly="0" labelOnly="1" outline="0" axis="axisValues" fieldPosition="0"/>
    </format>
    <format dxfId="725">
      <pivotArea dataOnly="0" labelOnly="1" outline="0" axis="axisValues" fieldPosition="0"/>
    </format>
  </formats>
  <pivotTableStyleInfo name="PivotStyleMedium4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9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300-000004000000}" name="PivotTable2" cacheId="80" applyNumberFormats="0" applyBorderFormats="0" applyFontFormats="0" applyPatternFormats="0" applyAlignmentFormats="0" applyWidthHeightFormats="1" dataCaption="Values" showMissing="0" updatedVersion="6" minRefreshableVersion="3" itemPrintTitles="1" createdVersion="6" indent="0" outline="1" outlineData="1" multipleFieldFilters="0" rowHeaderCaption="CRE, ESBL, MRSA, or VRE?">
  <location ref="BB2:BC6" firstHeaderRow="1" firstDataRow="1" firstDataCol="1"/>
  <pivotFields count="19"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axis="axisRow" dataField="1" showAll="0" defaultSubtotal="0">
      <items count="4">
        <item m="1" x="3"/>
        <item x="0"/>
        <item x="1"/>
        <item x="2"/>
      </items>
    </pivotField>
    <pivotField showAll="0" defaultSubtotal="0"/>
    <pivotField showAll="0" defaultSubtotal="0"/>
    <pivotField showAll="0" defaultSubtotal="0"/>
    <pivotField showAll="0" defaultSubtotal="0"/>
    <pivotField showAll="0"/>
  </pivotFields>
  <rowFields count="1">
    <field x="13"/>
  </rowFields>
  <rowItems count="4">
    <i>
      <x v="1"/>
    </i>
    <i>
      <x v="2"/>
    </i>
    <i>
      <x v="3"/>
    </i>
    <i t="grand">
      <x/>
    </i>
  </rowItems>
  <colItems count="1">
    <i/>
  </colItems>
  <dataFields count="1">
    <dataField name="Number" fld="13" subtotal="count" baseField="0" baseItem="0"/>
  </dataFields>
  <pivotTableStyleInfo name="PivotStyleMedium1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4000000}" name="PivotTable2" cacheId="24" applyNumberFormats="0" applyBorderFormats="0" applyFontFormats="0" applyPatternFormats="0" applyAlignmentFormats="0" applyWidthHeightFormats="1" dataCaption="Values" showMissing="0" updatedVersion="6" minRefreshableVersion="3" itemPrintTitles="1" createdVersion="6" indent="0" outline="1" outlineData="1" multipleFieldFilters="0" rowHeaderCaption="CRE, ESBL, MRSA, or VRE?">
  <location ref="BB2:BC6" firstHeaderRow="1" firstDataRow="1" firstDataCol="1"/>
  <pivotFields count="18"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axis="axisRow" dataField="1" showAll="0" defaultSubtotal="0">
      <items count="3">
        <item x="2"/>
        <item x="0"/>
        <item x="1"/>
      </items>
    </pivotField>
    <pivotField showAll="0" defaultSubtotal="0"/>
    <pivotField showAll="0" defaultSubtotal="0"/>
    <pivotField showAll="0" defaultSubtotal="0"/>
    <pivotField showAll="0" defaultSubtotal="0"/>
  </pivotFields>
  <rowFields count="1">
    <field x="13"/>
  </rowFields>
  <rowItems count="4">
    <i>
      <x/>
    </i>
    <i>
      <x v="1"/>
    </i>
    <i>
      <x v="2"/>
    </i>
    <i t="grand">
      <x/>
    </i>
  </rowItems>
  <colItems count="1">
    <i/>
  </colItems>
  <dataFields count="1">
    <dataField name="Number" fld="13" subtotal="count" baseField="0" baseItem="0"/>
  </dataFields>
  <pivotTableStyleInfo name="PivotStyleMedium1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0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300-000001000000}" name="PivotTable11" cacheId="80" applyNumberFormats="0" applyBorderFormats="0" applyFontFormats="0" applyPatternFormats="0" applyAlignmentFormats="0" applyWidthHeightFormats="1" dataCaption="Values" updatedVersion="6" minRefreshableVersion="3" itemPrintTitles="1" createdVersion="5" indent="0" outline="1" outlineData="1" multipleFieldFilters="0" rowHeaderCaption="Antibiotic">
  <location ref="AV2:AW9" firstHeaderRow="1" firstDataRow="1" firstDataCol="1"/>
  <pivotFields count="19">
    <pivotField showAll="0" defaultSubtotal="0"/>
    <pivotField showAll="0"/>
    <pivotField showAll="0"/>
    <pivotField axis="axisRow" showAll="0">
      <items count="9">
        <item m="1" x="6"/>
        <item m="1" x="7"/>
        <item x="0"/>
        <item x="1"/>
        <item x="2"/>
        <item x="3"/>
        <item x="4"/>
        <item x="5"/>
        <item t="default"/>
      </items>
    </pivotField>
    <pivotField numFmtId="164" showAll="0"/>
    <pivotField numFmtId="164" showAll="0"/>
    <pivotField dataField="1" showAll="0"/>
    <pivotField showAll="0"/>
    <pivotField showAll="0" defaultSubtotal="0"/>
    <pivotField showAll="0" defaultSubtotal="0"/>
    <pivotField showAll="0" defaultSubtotal="0"/>
    <pivotField showAll="0" defaultSubtotal="0"/>
    <pivotField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/>
  </pivotFields>
  <rowFields count="1">
    <field x="3"/>
  </rowFields>
  <rowItems count="7">
    <i>
      <x v="2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Days" fld="6" baseField="0" baseItem="0"/>
  </dataFields>
  <formats count="2">
    <format dxfId="729">
      <pivotArea field="3" type="button" dataOnly="0" labelOnly="1" outline="0" axis="axisRow" fieldPosition="0"/>
    </format>
    <format dxfId="728">
      <pivotArea dataOnly="0" labelOnly="1" outline="0" axis="axisValues" fieldPosition="0"/>
    </format>
  </formats>
  <pivotTableStyleInfo name="PivotStyleMedium5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300-000003000000}" name="PivotTable13" cacheId="80" applyNumberFormats="0" applyBorderFormats="0" applyFontFormats="0" applyPatternFormats="0" applyAlignmentFormats="0" applyWidthHeightFormats="1" dataCaption="Values" updatedVersion="6" minRefreshableVersion="3" itemPrintTitles="1" createdVersion="5" indent="0" outline="1" outlineData="1" multipleFieldFilters="0" rowHeaderCaption="SBAR Usage and Completeness" colHeaderCaption="Criteria Met?">
  <location ref="BE2:BI7" firstHeaderRow="1" firstDataRow="2" firstDataCol="1"/>
  <pivotFields count="19">
    <pivotField showAll="0" defaultSubtotal="0"/>
    <pivotField subtotalTop="0" showAll="0"/>
    <pivotField subtotalTop="0" showAll="0"/>
    <pivotField subtotalTop="0" showAll="0"/>
    <pivotField numFmtId="164" subtotalTop="0" showAll="0"/>
    <pivotField numFmtId="164" subtotalTop="0" showAll="0"/>
    <pivotField subtotalTop="0" showAll="0"/>
    <pivotField subtotalTop="0" showAll="0"/>
    <pivotField showAll="0" defaultSubtotal="0"/>
    <pivotField showAll="0" defaultSubtotal="0"/>
    <pivotField showAll="0" defaultSubtotal="0"/>
    <pivotField showAll="0" defaultSubtotal="0"/>
    <pivotField subtotalTop="0" showAll="0"/>
    <pivotField showAll="0" defaultSubtotal="0"/>
    <pivotField showAll="0" defaultSubtotal="0"/>
    <pivotField showAll="0" defaultSubtotal="0"/>
    <pivotField axis="axisRow" dataField="1" showAll="0" sortType="descending" defaultSubtotal="0">
      <items count="4">
        <item m="1" x="3"/>
        <item x="1"/>
        <item x="0"/>
        <item x="2"/>
      </items>
    </pivotField>
    <pivotField axis="axisCol" showAll="0" sortType="descending" defaultSubtotal="0">
      <items count="4">
        <item m="1" x="3"/>
        <item x="0"/>
        <item x="2"/>
        <item x="1"/>
      </items>
    </pivotField>
    <pivotField showAll="0"/>
  </pivotFields>
  <rowFields count="1">
    <field x="16"/>
  </rowFields>
  <rowItems count="4">
    <i>
      <x v="1"/>
    </i>
    <i>
      <x v="2"/>
    </i>
    <i>
      <x v="3"/>
    </i>
    <i t="grand">
      <x/>
    </i>
  </rowItems>
  <colFields count="1">
    <field x="17"/>
  </colFields>
  <colItems count="4">
    <i>
      <x v="1"/>
    </i>
    <i>
      <x v="2"/>
    </i>
    <i>
      <x v="3"/>
    </i>
    <i t="grand">
      <x/>
    </i>
  </colItems>
  <dataFields count="1">
    <dataField name="Number" fld="16" subtotal="count" baseField="0" baseItem="0"/>
  </dataFields>
  <formats count="6">
    <format dxfId="735">
      <pivotArea dataOnly="0" labelOnly="1" outline="0" axis="axisValues" fieldPosition="0"/>
    </format>
    <format dxfId="734">
      <pivotArea grandRow="1" outline="0" collapsedLevelsAreSubtotals="1" fieldPosition="0"/>
    </format>
    <format dxfId="733">
      <pivotArea dataOnly="0" labelOnly="1" grandRow="1" outline="0" fieldPosition="0"/>
    </format>
    <format dxfId="732">
      <pivotArea field="16" type="button" dataOnly="0" labelOnly="1" outline="0" axis="axisRow" fieldPosition="0"/>
    </format>
    <format dxfId="731">
      <pivotArea field="17" type="button" dataOnly="0" labelOnly="1" outline="0" axis="axisCol" fieldPosition="0"/>
    </format>
    <format dxfId="730">
      <pivotArea dataOnly="0" labelOnly="1" grandCol="1" outline="0" fieldPosition="0"/>
    </format>
  </formats>
  <pivotTableStyleInfo name="PivotStyleMedium7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300-000007000000}" name="PivotTable9" cacheId="80" applyNumberFormats="0" applyBorderFormats="0" applyFontFormats="0" applyPatternFormats="0" applyAlignmentFormats="0" applyWidthHeightFormats="1" dataCaption="Values" updatedVersion="6" minRefreshableVersion="3" itemPrintTitles="1" createdVersion="5" indent="0" outline="1" outlineData="1" multipleFieldFilters="0" rowHeaderCaption="Antibiotic" colHeaderCaption="Prescribers">
  <location ref="AA2:AF10" firstHeaderRow="1" firstDataRow="2" firstDataCol="1"/>
  <pivotFields count="19">
    <pivotField showAll="0" defaultSubtotal="0"/>
    <pivotField showAll="0"/>
    <pivotField showAll="0"/>
    <pivotField axis="axisRow" dataField="1" showAll="0">
      <items count="9">
        <item m="1" x="6"/>
        <item m="1" x="7"/>
        <item x="0"/>
        <item x="1"/>
        <item x="2"/>
        <item x="3"/>
        <item x="4"/>
        <item x="5"/>
        <item t="default"/>
      </items>
    </pivotField>
    <pivotField numFmtId="164" showAll="0"/>
    <pivotField numFmtId="164" showAll="0"/>
    <pivotField showAll="0"/>
    <pivotField axis="axisCol" showAll="0">
      <items count="6">
        <item m="1" x="4"/>
        <item x="0"/>
        <item x="1"/>
        <item x="2"/>
        <item x="3"/>
        <item t="default"/>
      </items>
    </pivotField>
    <pivotField showAll="0" defaultSubtotal="0"/>
    <pivotField showAll="0" defaultSubtotal="0"/>
    <pivotField showAll="0" defaultSubtotal="0"/>
    <pivotField showAll="0" defaultSubtotal="0"/>
    <pivotField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/>
  </pivotFields>
  <rowFields count="1">
    <field x="3"/>
  </rowFields>
  <rowItems count="7">
    <i>
      <x v="2"/>
    </i>
    <i>
      <x v="3"/>
    </i>
    <i>
      <x v="4"/>
    </i>
    <i>
      <x v="5"/>
    </i>
    <i>
      <x v="6"/>
    </i>
    <i>
      <x v="7"/>
    </i>
    <i t="grand">
      <x/>
    </i>
  </rowItems>
  <colFields count="1">
    <field x="7"/>
  </colFields>
  <colItems count="5">
    <i>
      <x v="1"/>
    </i>
    <i>
      <x v="2"/>
    </i>
    <i>
      <x v="3"/>
    </i>
    <i>
      <x v="4"/>
    </i>
    <i t="grand">
      <x/>
    </i>
  </colItems>
  <dataFields count="1">
    <dataField name="ABX by Prescribers" fld="3" subtotal="count" baseField="0" baseItem="0"/>
  </dataFields>
  <formats count="12">
    <format dxfId="747">
      <pivotArea type="origin" dataOnly="0" labelOnly="1" outline="0" fieldPosition="0"/>
    </format>
    <format dxfId="746">
      <pivotArea dataOnly="0" labelOnly="1" fieldPosition="0">
        <references count="1">
          <reference field="7" count="0"/>
        </references>
      </pivotArea>
    </format>
    <format dxfId="745">
      <pivotArea dataOnly="0" labelOnly="1" grandCol="1" outline="0" fieldPosition="0"/>
    </format>
    <format dxfId="744">
      <pivotArea type="origin" dataOnly="0" labelOnly="1" outline="0" fieldPosition="0"/>
    </format>
    <format dxfId="743">
      <pivotArea field="3" type="button" dataOnly="0" labelOnly="1" outline="0" axis="axisRow" fieldPosition="0"/>
    </format>
    <format dxfId="742">
      <pivotArea field="7" type="button" dataOnly="0" labelOnly="1" outline="0" axis="axisCol" fieldPosition="0"/>
    </format>
    <format dxfId="741">
      <pivotArea type="origin" dataOnly="0" labelOnly="1" outline="0" fieldPosition="0"/>
    </format>
    <format dxfId="740">
      <pivotArea type="origin" dataOnly="0" labelOnly="1" outline="0" fieldPosition="0"/>
    </format>
    <format dxfId="739">
      <pivotArea type="origin" dataOnly="0" labelOnly="1" outline="0" fieldPosition="0"/>
    </format>
    <format dxfId="738">
      <pivotArea type="origin" dataOnly="0" labelOnly="1" outline="0" fieldPosition="0"/>
    </format>
    <format dxfId="737">
      <pivotArea type="origin" dataOnly="0" labelOnly="1" outline="0" fieldPosition="0"/>
    </format>
    <format dxfId="736">
      <pivotArea type="origin" dataOnly="0" labelOnly="1" outline="0" fieldPosition="0"/>
    </format>
  </formats>
  <pivotTableStyleInfo name="PivotStyleMedium3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300-000002000000}" name="PivotTable12" cacheId="80" applyNumberFormats="0" applyBorderFormats="0" applyFontFormats="0" applyPatternFormats="0" applyAlignmentFormats="0" applyWidthHeightFormats="1" dataCaption="Values" updatedVersion="6" minRefreshableVersion="3" itemPrintTitles="1" createdVersion="5" indent="0" outline="1" outlineData="1" multipleFieldFilters="0" rowHeaderCaption="Location of Infection Onset">
  <location ref="AY2:AZ5" firstHeaderRow="1" firstDataRow="1" firstDataCol="1"/>
  <pivotFields count="19">
    <pivotField showAll="0" defaultSubtotal="0"/>
    <pivotField showAll="0"/>
    <pivotField showAll="0"/>
    <pivotField showAll="0"/>
    <pivotField numFmtId="164" showAll="0"/>
    <pivotField numFmtId="164" showAll="0"/>
    <pivotField showAll="0"/>
    <pivotField showAll="0"/>
    <pivotField showAll="0" defaultSubtotal="0"/>
    <pivotField showAll="0" defaultSubtotal="0"/>
    <pivotField showAll="0" defaultSubtotal="0"/>
    <pivotField showAll="0" defaultSubtotal="0"/>
    <pivotField showAll="0"/>
    <pivotField showAll="0" defaultSubtotal="0"/>
    <pivotField showAll="0" defaultSubtotal="0"/>
    <pivotField axis="axisRow" dataField="1" showAll="0" defaultSubtotal="0">
      <items count="3">
        <item m="1" x="2"/>
        <item x="0"/>
        <item x="1"/>
      </items>
    </pivotField>
    <pivotField showAll="0" defaultSubtotal="0"/>
    <pivotField showAll="0" defaultSubtotal="0"/>
    <pivotField showAll="0"/>
  </pivotFields>
  <rowFields count="1">
    <field x="15"/>
  </rowFields>
  <rowItems count="3">
    <i>
      <x v="1"/>
    </i>
    <i>
      <x v="2"/>
    </i>
    <i t="grand">
      <x/>
    </i>
  </rowItems>
  <colItems count="1">
    <i/>
  </colItems>
  <dataFields count="1">
    <dataField name="Number" fld="15" subtotal="count" baseField="0" baseItem="0"/>
  </dataFields>
  <formats count="3">
    <format dxfId="750">
      <pivotArea dataOnly="0" labelOnly="1" outline="0" axis="axisValues" fieldPosition="0"/>
    </format>
    <format dxfId="749">
      <pivotArea field="15" type="button" dataOnly="0" labelOnly="1" outline="0" axis="axisRow" fieldPosition="0"/>
    </format>
    <format dxfId="748">
      <pivotArea field="15" type="button" dataOnly="0" labelOnly="1" outline="0" axis="axisRow" fieldPosition="0"/>
    </format>
  </formats>
  <pivotTableStyleInfo name="PivotStyleMedium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300-000005000000}" name="PivotTable7" cacheId="80" applyNumberFormats="0" applyBorderFormats="0" applyFontFormats="0" applyPatternFormats="0" applyAlignmentFormats="0" applyWidthHeightFormats="1" dataCaption="Values" showMissing="0" updatedVersion="6" minRefreshableVersion="3" itemPrintTitles="1" createdVersion="5" indent="0" outline="1" outlineData="1" multipleFieldFilters="0" rowHeaderCaption="Resident">
  <location ref="U2:V8" firstHeaderRow="1" firstDataRow="1" firstDataCol="1"/>
  <pivotFields count="19">
    <pivotField axis="axisRow" dataField="1" showAll="0" defaultSubtotal="0">
      <items count="6">
        <item m="1" x="5"/>
        <item x="0"/>
        <item x="1"/>
        <item x="2"/>
        <item x="3"/>
        <item x="4"/>
      </items>
      <extLst>
        <ext xmlns:x14="http://schemas.microsoft.com/office/spreadsheetml/2009/9/main" uri="{2946ED86-A175-432a-8AC1-64E0C546D7DE}">
          <x14:pivotField fillDownLabels="1"/>
        </ext>
      </extLst>
    </pivotField>
    <pivotField subtotalTop="0" showAll="0">
      <extLst>
        <ext xmlns:x14="http://schemas.microsoft.com/office/spreadsheetml/2009/9/main" uri="{2946ED86-A175-432a-8AC1-64E0C546D7DE}">
          <x14:pivotField fillDownLabels="1"/>
        </ext>
      </extLst>
    </pivotField>
    <pivotField subtotalTop="0" showAll="0">
      <extLst>
        <ext xmlns:x14="http://schemas.microsoft.com/office/spreadsheetml/2009/9/main" uri="{2946ED86-A175-432a-8AC1-64E0C546D7DE}">
          <x14:pivotField fillDownLabels="1"/>
        </ext>
      </extLst>
    </pivotField>
    <pivotField subtotalTop="0" showAll="0">
      <extLst>
        <ext xmlns:x14="http://schemas.microsoft.com/office/spreadsheetml/2009/9/main" uri="{2946ED86-A175-432a-8AC1-64E0C546D7DE}">
          <x14:pivotField fillDownLabels="1"/>
        </ext>
      </extLst>
    </pivotField>
    <pivotField numFmtId="164" subtotalTop="0" showAll="0">
      <extLst>
        <ext xmlns:x14="http://schemas.microsoft.com/office/spreadsheetml/2009/9/main" uri="{2946ED86-A175-432a-8AC1-64E0C546D7DE}">
          <x14:pivotField fillDownLabels="1"/>
        </ext>
      </extLst>
    </pivotField>
    <pivotField numFmtId="164" subtotalTop="0" showAll="0">
      <extLst>
        <ext xmlns:x14="http://schemas.microsoft.com/office/spreadsheetml/2009/9/main" uri="{2946ED86-A175-432a-8AC1-64E0C546D7DE}">
          <x14:pivotField fillDownLabels="1"/>
        </ext>
      </extLst>
    </pivotField>
    <pivotField subtotalTop="0" showAll="0">
      <extLst>
        <ext xmlns:x14="http://schemas.microsoft.com/office/spreadsheetml/2009/9/main" uri="{2946ED86-A175-432a-8AC1-64E0C546D7DE}">
          <x14:pivotField fillDownLabels="1"/>
        </ext>
      </extLst>
    </pivotField>
    <pivotField subtotalTop="0" showAll="0">
      <extLst>
        <ext xmlns:x14="http://schemas.microsoft.com/office/spreadsheetml/2009/9/main" uri="{2946ED86-A175-432a-8AC1-64E0C546D7DE}">
          <x14:pivotField fillDownLabels="1"/>
        </ext>
      </extLst>
    </pivotField>
    <pivotField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subtotalTop="0" showAll="0">
      <extLst>
        <ext xmlns:x14="http://schemas.microsoft.com/office/spreadsheetml/2009/9/main" uri="{2946ED86-A175-432a-8AC1-64E0C546D7DE}">
          <x14:pivotField fillDownLabels="1"/>
        </ext>
      </extLst>
    </pivotField>
    <pivotField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showAl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1">
    <field x="0"/>
  </rowFields>
  <rowItems count="6"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Number of Entries" fld="0" subtotal="count" baseField="0" baseItem="0"/>
  </dataFields>
  <formats count="2">
    <format dxfId="752">
      <pivotArea dataOnly="0" labelOnly="1" outline="0" axis="axisValues" fieldPosition="0"/>
    </format>
    <format dxfId="751">
      <pivotArea dataOnly="0" labelOnly="1" outline="0" axis="axisValues" fieldPosition="0"/>
    </format>
  </formats>
  <pivotTableStyleInfo name="PivotStyleMedium1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400-000007000000}" name="PivotTable9" cacheId="91" applyNumberFormats="0" applyBorderFormats="0" applyFontFormats="0" applyPatternFormats="0" applyAlignmentFormats="0" applyWidthHeightFormats="1" dataCaption="Values" updatedVersion="6" minRefreshableVersion="3" itemPrintTitles="1" createdVersion="5" indent="0" outline="1" outlineData="1" multipleFieldFilters="0" rowHeaderCaption="Antibiotic" colHeaderCaption="Prescribers">
  <location ref="AB2:AF7" firstHeaderRow="1" firstDataRow="2" firstDataCol="1"/>
  <pivotFields count="19">
    <pivotField showAll="0" defaultSubtotal="0"/>
    <pivotField showAll="0"/>
    <pivotField showAll="0"/>
    <pivotField axis="axisRow" dataField="1" showAll="0">
      <items count="5">
        <item m="1" x="3"/>
        <item x="0"/>
        <item x="1"/>
        <item x="2"/>
        <item t="default"/>
      </items>
    </pivotField>
    <pivotField numFmtId="164" showAll="0"/>
    <pivotField numFmtId="164" showAll="0"/>
    <pivotField showAll="0"/>
    <pivotField axis="axisCol" showAll="0">
      <items count="5">
        <item m="1" x="3"/>
        <item x="0"/>
        <item x="1"/>
        <item x="2"/>
        <item t="default"/>
      </items>
    </pivotField>
    <pivotField showAll="0" defaultSubtotal="0"/>
    <pivotField showAll="0" defaultSubtotal="0"/>
    <pivotField showAll="0" defaultSubtotal="0"/>
    <pivotField showAll="0" defaultSubtotal="0"/>
    <pivotField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/>
  </pivotFields>
  <rowFields count="1">
    <field x="3"/>
  </rowFields>
  <rowItems count="4">
    <i>
      <x v="1"/>
    </i>
    <i>
      <x v="2"/>
    </i>
    <i>
      <x v="3"/>
    </i>
    <i t="grand">
      <x/>
    </i>
  </rowItems>
  <colFields count="1">
    <field x="7"/>
  </colFields>
  <colItems count="4">
    <i>
      <x v="1"/>
    </i>
    <i>
      <x v="2"/>
    </i>
    <i>
      <x v="3"/>
    </i>
    <i t="grand">
      <x/>
    </i>
  </colItems>
  <dataFields count="1">
    <dataField name="ABX by Prescribers" fld="3" subtotal="count" baseField="0" baseItem="0"/>
  </dataFields>
  <formats count="12">
    <format dxfId="680">
      <pivotArea type="origin" dataOnly="0" labelOnly="1" outline="0" fieldPosition="0"/>
    </format>
    <format dxfId="679">
      <pivotArea dataOnly="0" labelOnly="1" fieldPosition="0">
        <references count="1">
          <reference field="7" count="0"/>
        </references>
      </pivotArea>
    </format>
    <format dxfId="678">
      <pivotArea dataOnly="0" labelOnly="1" grandCol="1" outline="0" fieldPosition="0"/>
    </format>
    <format dxfId="677">
      <pivotArea type="origin" dataOnly="0" labelOnly="1" outline="0" fieldPosition="0"/>
    </format>
    <format dxfId="676">
      <pivotArea field="3" type="button" dataOnly="0" labelOnly="1" outline="0" axis="axisRow" fieldPosition="0"/>
    </format>
    <format dxfId="675">
      <pivotArea field="7" type="button" dataOnly="0" labelOnly="1" outline="0" axis="axisCol" fieldPosition="0"/>
    </format>
    <format dxfId="674">
      <pivotArea type="origin" dataOnly="0" labelOnly="1" outline="0" fieldPosition="0"/>
    </format>
    <format dxfId="673">
      <pivotArea type="origin" dataOnly="0" labelOnly="1" outline="0" fieldPosition="0"/>
    </format>
    <format dxfId="672">
      <pivotArea type="origin" dataOnly="0" labelOnly="1" outline="0" fieldPosition="0"/>
    </format>
    <format dxfId="671">
      <pivotArea type="origin" dataOnly="0" labelOnly="1" outline="0" fieldPosition="0"/>
    </format>
    <format dxfId="670">
      <pivotArea type="origin" dataOnly="0" labelOnly="1" outline="0" fieldPosition="0"/>
    </format>
    <format dxfId="669">
      <pivotArea type="origin" dataOnly="0" labelOnly="1" outline="0" fieldPosition="0"/>
    </format>
  </formats>
  <pivotTableStyleInfo name="PivotStyleMedium3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6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400-000001000000}" name="PivotTable11" cacheId="91" applyNumberFormats="0" applyBorderFormats="0" applyFontFormats="0" applyPatternFormats="0" applyAlignmentFormats="0" applyWidthHeightFormats="1" dataCaption="Values" updatedVersion="6" minRefreshableVersion="3" itemPrintTitles="1" createdVersion="5" indent="0" outline="1" outlineData="1" multipleFieldFilters="0" rowHeaderCaption="Antibiotic">
  <location ref="AW2:AX6" firstHeaderRow="1" firstDataRow="1" firstDataCol="1"/>
  <pivotFields count="19">
    <pivotField showAll="0" defaultSubtotal="0"/>
    <pivotField showAll="0"/>
    <pivotField showAll="0"/>
    <pivotField axis="axisRow" showAll="0">
      <items count="5">
        <item m="1" x="3"/>
        <item x="0"/>
        <item x="1"/>
        <item x="2"/>
        <item t="default"/>
      </items>
    </pivotField>
    <pivotField numFmtId="164" showAll="0"/>
    <pivotField numFmtId="164" showAll="0"/>
    <pivotField dataField="1" showAll="0"/>
    <pivotField showAll="0"/>
    <pivotField showAll="0" defaultSubtotal="0"/>
    <pivotField showAll="0" defaultSubtotal="0"/>
    <pivotField showAll="0" defaultSubtotal="0"/>
    <pivotField showAll="0" defaultSubtotal="0"/>
    <pivotField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/>
  </pivotFields>
  <rowFields count="1">
    <field x="3"/>
  </rowFields>
  <rowItems count="4">
    <i>
      <x v="1"/>
    </i>
    <i>
      <x v="2"/>
    </i>
    <i>
      <x v="3"/>
    </i>
    <i t="grand">
      <x/>
    </i>
  </rowItems>
  <colItems count="1">
    <i/>
  </colItems>
  <dataFields count="1">
    <dataField name="Days" fld="6" baseField="0" baseItem="0"/>
  </dataFields>
  <formats count="2">
    <format dxfId="682">
      <pivotArea field="3" type="button" dataOnly="0" labelOnly="1" outline="0" axis="axisRow" fieldPosition="0"/>
    </format>
    <format dxfId="681">
      <pivotArea dataOnly="0" labelOnly="1" outline="0" axis="axisValues" fieldPosition="0"/>
    </format>
  </formats>
  <pivotTableStyleInfo name="PivotStyleMedium5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7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400-000002000000}" name="PivotTable12" cacheId="91" applyNumberFormats="0" applyBorderFormats="0" applyFontFormats="0" applyPatternFormats="0" applyAlignmentFormats="0" applyWidthHeightFormats="1" dataCaption="Values" updatedVersion="6" minRefreshableVersion="3" itemPrintTitles="1" createdVersion="5" indent="0" outline="1" outlineData="1" multipleFieldFilters="0" rowHeaderCaption="Location of Infection Onset">
  <location ref="AZ2:BA5" firstHeaderRow="1" firstDataRow="1" firstDataCol="1"/>
  <pivotFields count="19">
    <pivotField showAll="0" defaultSubtotal="0"/>
    <pivotField showAll="0"/>
    <pivotField showAll="0"/>
    <pivotField showAll="0"/>
    <pivotField numFmtId="164" showAll="0"/>
    <pivotField numFmtId="164" showAll="0"/>
    <pivotField showAll="0"/>
    <pivotField showAll="0"/>
    <pivotField showAll="0" defaultSubtotal="0"/>
    <pivotField showAll="0" defaultSubtotal="0"/>
    <pivotField showAll="0" defaultSubtotal="0"/>
    <pivotField showAll="0" defaultSubtotal="0"/>
    <pivotField showAll="0"/>
    <pivotField showAll="0" defaultSubtotal="0"/>
    <pivotField showAll="0" defaultSubtotal="0"/>
    <pivotField axis="axisRow" dataField="1" showAll="0" defaultSubtotal="0">
      <items count="3">
        <item m="1" x="2"/>
        <item x="0"/>
        <item x="1"/>
      </items>
    </pivotField>
    <pivotField showAll="0" defaultSubtotal="0"/>
    <pivotField showAll="0" defaultSubtotal="0"/>
    <pivotField showAll="0"/>
  </pivotFields>
  <rowFields count="1">
    <field x="15"/>
  </rowFields>
  <rowItems count="3">
    <i>
      <x v="1"/>
    </i>
    <i>
      <x v="2"/>
    </i>
    <i t="grand">
      <x/>
    </i>
  </rowItems>
  <colItems count="1">
    <i/>
  </colItems>
  <dataFields count="1">
    <dataField name="Number" fld="15" subtotal="count" baseField="0" baseItem="0"/>
  </dataFields>
  <formats count="3">
    <format dxfId="685">
      <pivotArea dataOnly="0" labelOnly="1" outline="0" axis="axisValues" fieldPosition="0"/>
    </format>
    <format dxfId="684">
      <pivotArea field="15" type="button" dataOnly="0" labelOnly="1" outline="0" axis="axisRow" fieldPosition="0"/>
    </format>
    <format dxfId="683">
      <pivotArea field="15" type="button" dataOnly="0" labelOnly="1" outline="0" axis="axisRow" fieldPosition="0"/>
    </format>
  </formats>
  <pivotTableStyleInfo name="PivotStyleMedium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8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400-000006000000}" name="PivotTable8" cacheId="91" applyNumberFormats="0" applyBorderFormats="0" applyFontFormats="0" applyPatternFormats="0" applyAlignmentFormats="0" applyWidthHeightFormats="1" dataCaption="Values" showMissing="0" updatedVersion="6" minRefreshableVersion="3" itemPrintTitles="1" createdVersion="5" indent="0" outline="1" outlineData="1" multipleFieldFilters="0" rowHeaderCaption="Diagnosis" fieldListSortAscending="1" customListSort="0">
  <location ref="Y2:Z5" firstHeaderRow="1" firstDataRow="1" firstDataCol="1"/>
  <pivotFields count="19">
    <pivotField showAll="0" defaultSubtotal="0"/>
    <pivotField showAll="0"/>
    <pivotField axis="axisRow" dataField="1" showAll="0">
      <items count="4">
        <item m="1" x="2"/>
        <item x="0"/>
        <item x="1"/>
        <item t="default"/>
      </items>
    </pivotField>
    <pivotField showAll="0"/>
    <pivotField numFmtId="164" showAll="0"/>
    <pivotField numFmtId="164" showAll="0"/>
    <pivotField showAll="0"/>
    <pivotField showAll="0"/>
    <pivotField showAll="0" defaultSubtotal="0"/>
    <pivotField showAll="0" defaultSubtotal="0"/>
    <pivotField showAll="0" defaultSubtotal="0"/>
    <pivotField showAll="0" defaultSubtotal="0"/>
    <pivotField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/>
  </pivotFields>
  <rowFields count="1">
    <field x="2"/>
  </rowFields>
  <rowItems count="3">
    <i>
      <x v="1"/>
    </i>
    <i>
      <x v="2"/>
    </i>
    <i t="grand">
      <x/>
    </i>
  </rowItems>
  <colItems count="1">
    <i/>
  </colItems>
  <dataFields count="1">
    <dataField name="Number" fld="2" subtotal="count" baseField="0" baseItem="0"/>
  </dataFields>
  <formats count="4">
    <format dxfId="689">
      <pivotArea field="2" type="button" dataOnly="0" labelOnly="1" outline="0" axis="axisRow" fieldPosition="0"/>
    </format>
    <format dxfId="688">
      <pivotArea dataOnly="0" labelOnly="1" outline="0" axis="axisValues" fieldPosition="0"/>
    </format>
    <format dxfId="687">
      <pivotArea field="2" type="button" dataOnly="0" labelOnly="1" outline="0" axis="axisRow" fieldPosition="0"/>
    </format>
    <format dxfId="686">
      <pivotArea dataOnly="0" labelOnly="1" outline="0" axis="axisValues" fieldPosition="0"/>
    </format>
  </formats>
  <pivotTableStyleInfo name="PivotStyleMedium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9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400-000000000000}" name="PivotTable10" cacheId="91" applyNumberFormats="0" applyBorderFormats="0" applyFontFormats="0" applyPatternFormats="0" applyAlignmentFormats="0" applyWidthHeightFormats="1" dataCaption="Values" updatedVersion="6" minRefreshableVersion="3" itemPrintTitles="1" createdVersion="5" indent="0" outline="1" outlineData="1" multipleFieldFilters="0" rowHeaderCaption="Micro Test Sent">
  <location ref="AT2:AU5" firstHeaderRow="1" firstDataRow="1" firstDataCol="1"/>
  <pivotFields count="19">
    <pivotField showAll="0" defaultSubtotal="0"/>
    <pivotField showAll="0"/>
    <pivotField showAll="0"/>
    <pivotField showAll="0"/>
    <pivotField numFmtId="164" showAll="0"/>
    <pivotField numFmtId="164" showAll="0"/>
    <pivotField showAll="0"/>
    <pivotField showAll="0"/>
    <pivotField showAll="0" defaultSubtotal="0"/>
    <pivotField axis="axisRow" dataField="1" showAll="0" defaultSubtotal="0">
      <items count="3">
        <item m="1" x="2"/>
        <item x="0"/>
        <item x="1"/>
      </items>
    </pivotField>
    <pivotField showAll="0" defaultSubtotal="0"/>
    <pivotField showAll="0" defaultSubtotal="0"/>
    <pivotField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/>
  </pivotFields>
  <rowFields count="1">
    <field x="9"/>
  </rowFields>
  <rowItems count="3">
    <i>
      <x v="1"/>
    </i>
    <i>
      <x v="2"/>
    </i>
    <i t="grand">
      <x/>
    </i>
  </rowItems>
  <colItems count="1">
    <i/>
  </colItems>
  <dataFields count="1">
    <dataField name="Number" fld="9" subtotal="count" baseField="0" baseItem="0"/>
  </dataFields>
  <formats count="3">
    <format dxfId="692">
      <pivotArea field="9" type="button" dataOnly="0" labelOnly="1" outline="0" axis="axisRow" fieldPosition="0"/>
    </format>
    <format dxfId="691">
      <pivotArea dataOnly="0" labelOnly="1" outline="0" axis="axisValues" fieldPosition="0"/>
    </format>
    <format dxfId="690">
      <pivotArea dataOnly="0" labelOnly="1" outline="0" axis="axisValues" fieldPosition="0"/>
    </format>
  </formats>
  <pivotTableStyleInfo name="PivotStyleMedium4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3000000}" name="PivotTable13" cacheId="24" applyNumberFormats="0" applyBorderFormats="0" applyFontFormats="0" applyPatternFormats="0" applyAlignmentFormats="0" applyWidthHeightFormats="1" dataCaption="Values" updatedVersion="6" minRefreshableVersion="3" itemPrintTitles="1" createdVersion="5" indent="0" outline="1" outlineData="1" multipleFieldFilters="0" rowHeaderCaption="SBAR Usage and Completeness" colHeaderCaption="Criteria Met?">
  <location ref="BE2:BI7" firstHeaderRow="1" firstDataRow="2" firstDataCol="1"/>
  <pivotFields count="18">
    <pivotField showAll="0" defaultSubtotal="0"/>
    <pivotField subtotalTop="0" showAll="0"/>
    <pivotField subtotalTop="0" showAll="0"/>
    <pivotField subtotalTop="0" showAll="0"/>
    <pivotField numFmtId="164" subtotalTop="0" showAll="0"/>
    <pivotField numFmtId="164" subtotalTop="0" showAll="0"/>
    <pivotField subtotalTop="0" showAll="0"/>
    <pivotField subtotalTop="0" showAll="0"/>
    <pivotField showAll="0" defaultSubtotal="0"/>
    <pivotField showAll="0" defaultSubtotal="0"/>
    <pivotField showAll="0" defaultSubtotal="0"/>
    <pivotField showAll="0" defaultSubtotal="0"/>
    <pivotField subtotalTop="0" showAll="0"/>
    <pivotField showAll="0" defaultSubtotal="0"/>
    <pivotField showAll="0" defaultSubtotal="0"/>
    <pivotField showAll="0" defaultSubtotal="0"/>
    <pivotField axis="axisRow" dataField="1" showAll="0" sortType="descending" defaultSubtotal="0">
      <items count="5">
        <item x="1"/>
        <item x="0"/>
        <item x="3"/>
        <item h="1" x="2"/>
        <item h="1" m="1" x="4"/>
      </items>
    </pivotField>
    <pivotField axis="axisCol" showAll="0" sortType="descending" defaultSubtotal="0">
      <items count="4">
        <item x="0"/>
        <item x="3"/>
        <item x="2"/>
        <item x="1"/>
      </items>
    </pivotField>
  </pivotFields>
  <rowFields count="1">
    <field x="16"/>
  </rowFields>
  <rowItems count="4">
    <i>
      <x/>
    </i>
    <i>
      <x v="1"/>
    </i>
    <i>
      <x v="2"/>
    </i>
    <i t="grand">
      <x/>
    </i>
  </rowItems>
  <colFields count="1">
    <field x="17"/>
  </colFields>
  <colItems count="4">
    <i>
      <x/>
    </i>
    <i>
      <x v="2"/>
    </i>
    <i>
      <x v="3"/>
    </i>
    <i t="grand">
      <x/>
    </i>
  </colItems>
  <dataFields count="1">
    <dataField name="Number" fld="16" subtotal="count" baseField="0" baseItem="0"/>
  </dataFields>
  <formats count="8">
    <format dxfId="847">
      <pivotArea dataOnly="0" labelOnly="1" outline="0" axis="axisValues" fieldPosition="0"/>
    </format>
    <format dxfId="846">
      <pivotArea grandRow="1" outline="0" collapsedLevelsAreSubtotals="1" fieldPosition="0"/>
    </format>
    <format dxfId="845">
      <pivotArea dataOnly="0" labelOnly="1" grandRow="1" outline="0" fieldPosition="0"/>
    </format>
    <format dxfId="844">
      <pivotArea field="16" type="button" dataOnly="0" labelOnly="1" outline="0" axis="axisRow" fieldPosition="0"/>
    </format>
    <format dxfId="843">
      <pivotArea field="17" type="button" dataOnly="0" labelOnly="1" outline="0" axis="axisCol" fieldPosition="0"/>
    </format>
    <format dxfId="842">
      <pivotArea dataOnly="0" labelOnly="1" fieldPosition="0">
        <references count="1">
          <reference field="17" count="1">
            <x v="3"/>
          </reference>
        </references>
      </pivotArea>
    </format>
    <format dxfId="841">
      <pivotArea dataOnly="0" labelOnly="1" fieldPosition="0">
        <references count="1">
          <reference field="17" count="3">
            <x v="0"/>
            <x v="1"/>
            <x v="2"/>
          </reference>
        </references>
      </pivotArea>
    </format>
    <format dxfId="840">
      <pivotArea dataOnly="0" labelOnly="1" grandCol="1" outline="0" fieldPosition="0"/>
    </format>
  </formats>
  <pivotTableStyleInfo name="PivotStyleMedium7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0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400-000004000000}" name="PivotTable2" cacheId="91" applyNumberFormats="0" applyBorderFormats="0" applyFontFormats="0" applyPatternFormats="0" applyAlignmentFormats="0" applyWidthHeightFormats="1" dataCaption="Values" showMissing="0" updatedVersion="6" minRefreshableVersion="3" itemPrintTitles="1" createdVersion="6" indent="0" outline="1" outlineData="1" multipleFieldFilters="0" rowHeaderCaption="CRE, ESBL, MRSA, or VRE?">
  <location ref="BC2:BD4" firstHeaderRow="1" firstDataRow="1" firstDataCol="1"/>
  <pivotFields count="19"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axis="axisRow" dataField="1" showAll="0" defaultSubtotal="0">
      <items count="2">
        <item m="1" x="1"/>
        <item x="0"/>
      </items>
    </pivotField>
    <pivotField showAll="0" defaultSubtotal="0"/>
    <pivotField showAll="0" defaultSubtotal="0"/>
    <pivotField showAll="0" defaultSubtotal="0"/>
    <pivotField showAll="0" defaultSubtotal="0"/>
    <pivotField showAll="0"/>
  </pivotFields>
  <rowFields count="1">
    <field x="13"/>
  </rowFields>
  <rowItems count="2">
    <i>
      <x v="1"/>
    </i>
    <i t="grand">
      <x/>
    </i>
  </rowItems>
  <colItems count="1">
    <i/>
  </colItems>
  <dataFields count="1">
    <dataField name="Number" fld="13" subtotal="count" baseField="0" baseItem="0"/>
  </dataFields>
  <pivotTableStyleInfo name="PivotStyleMedium1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400-000003000000}" name="PivotTable13" cacheId="91" applyNumberFormats="0" applyBorderFormats="0" applyFontFormats="0" applyPatternFormats="0" applyAlignmentFormats="0" applyWidthHeightFormats="1" dataCaption="Values" updatedVersion="6" minRefreshableVersion="3" itemPrintTitles="1" createdVersion="5" indent="0" outline="1" outlineData="1" multipleFieldFilters="0" rowHeaderCaption="SBAR Usage and Completeness" colHeaderCaption="Criteria Met?">
  <location ref="BF2:BJ7" firstHeaderRow="1" firstDataRow="2" firstDataCol="1"/>
  <pivotFields count="19">
    <pivotField showAll="0" defaultSubtotal="0"/>
    <pivotField subtotalTop="0" showAll="0"/>
    <pivotField subtotalTop="0" showAll="0"/>
    <pivotField subtotalTop="0" showAll="0"/>
    <pivotField numFmtId="164" subtotalTop="0" showAll="0"/>
    <pivotField numFmtId="164" subtotalTop="0" showAll="0"/>
    <pivotField subtotalTop="0" showAll="0"/>
    <pivotField subtotalTop="0" showAll="0"/>
    <pivotField showAll="0" defaultSubtotal="0"/>
    <pivotField showAll="0" defaultSubtotal="0"/>
    <pivotField showAll="0" defaultSubtotal="0"/>
    <pivotField showAll="0" defaultSubtotal="0"/>
    <pivotField subtotalTop="0" showAll="0"/>
    <pivotField showAll="0" defaultSubtotal="0"/>
    <pivotField showAll="0" defaultSubtotal="0"/>
    <pivotField showAll="0" defaultSubtotal="0"/>
    <pivotField axis="axisRow" dataField="1" showAll="0" sortType="descending" defaultSubtotal="0">
      <items count="4">
        <item m="1" x="3"/>
        <item x="2"/>
        <item x="0"/>
        <item x="1"/>
      </items>
    </pivotField>
    <pivotField axis="axisCol" showAll="0" sortType="descending" defaultSubtotal="0">
      <items count="4">
        <item m="1" x="3"/>
        <item x="2"/>
        <item x="1"/>
        <item x="0"/>
      </items>
    </pivotField>
    <pivotField showAll="0"/>
  </pivotFields>
  <rowFields count="1">
    <field x="16"/>
  </rowFields>
  <rowItems count="4">
    <i>
      <x v="1"/>
    </i>
    <i>
      <x v="2"/>
    </i>
    <i>
      <x v="3"/>
    </i>
    <i t="grand">
      <x/>
    </i>
  </rowItems>
  <colFields count="1">
    <field x="17"/>
  </colFields>
  <colItems count="4">
    <i>
      <x v="1"/>
    </i>
    <i>
      <x v="2"/>
    </i>
    <i>
      <x v="3"/>
    </i>
    <i t="grand">
      <x/>
    </i>
  </colItems>
  <dataFields count="1">
    <dataField name="Number" fld="16" subtotal="count" baseField="0" baseItem="0"/>
  </dataFields>
  <formats count="6">
    <format dxfId="698">
      <pivotArea dataOnly="0" labelOnly="1" outline="0" axis="axisValues" fieldPosition="0"/>
    </format>
    <format dxfId="697">
      <pivotArea grandRow="1" outline="0" collapsedLevelsAreSubtotals="1" fieldPosition="0"/>
    </format>
    <format dxfId="696">
      <pivotArea dataOnly="0" labelOnly="1" grandRow="1" outline="0" fieldPosition="0"/>
    </format>
    <format dxfId="695">
      <pivotArea field="16" type="button" dataOnly="0" labelOnly="1" outline="0" axis="axisRow" fieldPosition="0"/>
    </format>
    <format dxfId="694">
      <pivotArea field="17" type="button" dataOnly="0" labelOnly="1" outline="0" axis="axisCol" fieldPosition="0"/>
    </format>
    <format dxfId="693">
      <pivotArea dataOnly="0" labelOnly="1" grandCol="1" outline="0" fieldPosition="0"/>
    </format>
  </formats>
  <pivotTableStyleInfo name="PivotStyleMedium7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400-000005000000}" name="PivotTable7" cacheId="91" applyNumberFormats="0" applyBorderFormats="0" applyFontFormats="0" applyPatternFormats="0" applyAlignmentFormats="0" applyWidthHeightFormats="1" dataCaption="Values" showMissing="0" updatedVersion="6" minRefreshableVersion="3" itemPrintTitles="1" createdVersion="5" indent="0" outline="1" outlineData="1" multipleFieldFilters="0" rowHeaderCaption="Resident">
  <location ref="V2:W7" firstHeaderRow="1" firstDataRow="1" firstDataCol="1"/>
  <pivotFields count="19">
    <pivotField axis="axisRow" dataField="1" showAll="0" defaultSubtotal="0">
      <items count="5">
        <item m="1" x="4"/>
        <item x="0"/>
        <item x="1"/>
        <item x="2"/>
        <item x="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subtotalTop="0" showAll="0">
      <extLst>
        <ext xmlns:x14="http://schemas.microsoft.com/office/spreadsheetml/2009/9/main" uri="{2946ED86-A175-432a-8AC1-64E0C546D7DE}">
          <x14:pivotField fillDownLabels="1"/>
        </ext>
      </extLst>
    </pivotField>
    <pivotField subtotalTop="0" showAll="0">
      <extLst>
        <ext xmlns:x14="http://schemas.microsoft.com/office/spreadsheetml/2009/9/main" uri="{2946ED86-A175-432a-8AC1-64E0C546D7DE}">
          <x14:pivotField fillDownLabels="1"/>
        </ext>
      </extLst>
    </pivotField>
    <pivotField subtotalTop="0" showAll="0">
      <extLst>
        <ext xmlns:x14="http://schemas.microsoft.com/office/spreadsheetml/2009/9/main" uri="{2946ED86-A175-432a-8AC1-64E0C546D7DE}">
          <x14:pivotField fillDownLabels="1"/>
        </ext>
      </extLst>
    </pivotField>
    <pivotField numFmtId="164" subtotalTop="0" showAll="0">
      <extLst>
        <ext xmlns:x14="http://schemas.microsoft.com/office/spreadsheetml/2009/9/main" uri="{2946ED86-A175-432a-8AC1-64E0C546D7DE}">
          <x14:pivotField fillDownLabels="1"/>
        </ext>
      </extLst>
    </pivotField>
    <pivotField numFmtId="164" subtotalTop="0" showAll="0">
      <extLst>
        <ext xmlns:x14="http://schemas.microsoft.com/office/spreadsheetml/2009/9/main" uri="{2946ED86-A175-432a-8AC1-64E0C546D7DE}">
          <x14:pivotField fillDownLabels="1"/>
        </ext>
      </extLst>
    </pivotField>
    <pivotField subtotalTop="0" showAll="0">
      <extLst>
        <ext xmlns:x14="http://schemas.microsoft.com/office/spreadsheetml/2009/9/main" uri="{2946ED86-A175-432a-8AC1-64E0C546D7DE}">
          <x14:pivotField fillDownLabels="1"/>
        </ext>
      </extLst>
    </pivotField>
    <pivotField subtotalTop="0" showAll="0">
      <extLst>
        <ext xmlns:x14="http://schemas.microsoft.com/office/spreadsheetml/2009/9/main" uri="{2946ED86-A175-432a-8AC1-64E0C546D7DE}">
          <x14:pivotField fillDownLabels="1"/>
        </ext>
      </extLst>
    </pivotField>
    <pivotField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subtotalTop="0" showAll="0">
      <extLst>
        <ext xmlns:x14="http://schemas.microsoft.com/office/spreadsheetml/2009/9/main" uri="{2946ED86-A175-432a-8AC1-64E0C546D7DE}">
          <x14:pivotField fillDownLabels="1"/>
        </ext>
      </extLst>
    </pivotField>
    <pivotField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showAl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1">
    <field x="0"/>
  </rowFields>
  <rowItems count="5">
    <i>
      <x v="1"/>
    </i>
    <i>
      <x v="2"/>
    </i>
    <i>
      <x v="3"/>
    </i>
    <i>
      <x v="4"/>
    </i>
    <i t="grand">
      <x/>
    </i>
  </rowItems>
  <colItems count="1">
    <i/>
  </colItems>
  <dataFields count="1">
    <dataField name="Number of Entries" fld="0" subtotal="count" baseField="0" baseItem="0"/>
  </dataFields>
  <formats count="2">
    <format dxfId="700">
      <pivotArea dataOnly="0" labelOnly="1" outline="0" axis="axisValues" fieldPosition="0"/>
    </format>
    <format dxfId="699">
      <pivotArea dataOnly="0" labelOnly="1" outline="0" axis="axisValues" fieldPosition="0"/>
    </format>
  </formats>
  <pivotTableStyleInfo name="PivotStyleMedium1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500-000006000000}" name="PivotTable8" cacheId="102" applyNumberFormats="0" applyBorderFormats="0" applyFontFormats="0" applyPatternFormats="0" applyAlignmentFormats="0" applyWidthHeightFormats="1" dataCaption="Values" showMissing="0" updatedVersion="6" minRefreshableVersion="3" itemPrintTitles="1" createdVersion="5" indent="0" outline="1" outlineData="1" multipleFieldFilters="0" rowHeaderCaption="Diagnosis" fieldListSortAscending="1" customListSort="0">
  <location ref="X2:Y7" firstHeaderRow="1" firstDataRow="1" firstDataCol="1"/>
  <pivotFields count="19">
    <pivotField showAll="0" defaultSubtotal="0"/>
    <pivotField showAll="0"/>
    <pivotField axis="axisRow" dataField="1" showAll="0">
      <items count="6">
        <item m="1" x="4"/>
        <item x="0"/>
        <item x="1"/>
        <item x="2"/>
        <item x="3"/>
        <item t="default"/>
      </items>
    </pivotField>
    <pivotField showAll="0"/>
    <pivotField numFmtId="164" showAll="0"/>
    <pivotField numFmtId="164" showAll="0"/>
    <pivotField showAll="0"/>
    <pivotField showAll="0"/>
    <pivotField showAll="0" defaultSubtotal="0"/>
    <pivotField showAll="0" defaultSubtotal="0"/>
    <pivotField showAll="0" defaultSubtotal="0"/>
    <pivotField showAll="0" defaultSubtotal="0"/>
    <pivotField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/>
  </pivotFields>
  <rowFields count="1">
    <field x="2"/>
  </rowFields>
  <rowItems count="5">
    <i>
      <x v="1"/>
    </i>
    <i>
      <x v="2"/>
    </i>
    <i>
      <x v="3"/>
    </i>
    <i>
      <x v="4"/>
    </i>
    <i t="grand">
      <x/>
    </i>
  </rowItems>
  <colItems count="1">
    <i/>
  </colItems>
  <dataFields count="1">
    <dataField name="Number" fld="2" subtotal="count" baseField="0" baseItem="0"/>
  </dataFields>
  <formats count="4">
    <format dxfId="618">
      <pivotArea field="2" type="button" dataOnly="0" labelOnly="1" outline="0" axis="axisRow" fieldPosition="0"/>
    </format>
    <format dxfId="617">
      <pivotArea dataOnly="0" labelOnly="1" outline="0" axis="axisValues" fieldPosition="0"/>
    </format>
    <format dxfId="616">
      <pivotArea field="2" type="button" dataOnly="0" labelOnly="1" outline="0" axis="axisRow" fieldPosition="0"/>
    </format>
    <format dxfId="615">
      <pivotArea dataOnly="0" labelOnly="1" outline="0" axis="axisValues" fieldPosition="0"/>
    </format>
  </formats>
  <pivotTableStyleInfo name="PivotStyleMedium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500-000000000000}" name="PivotTable10" cacheId="102" applyNumberFormats="0" applyBorderFormats="0" applyFontFormats="0" applyPatternFormats="0" applyAlignmentFormats="0" applyWidthHeightFormats="1" dataCaption="Values" updatedVersion="6" minRefreshableVersion="3" itemPrintTitles="1" createdVersion="5" indent="0" outline="1" outlineData="1" multipleFieldFilters="0" rowHeaderCaption="Micro Test Sent">
  <location ref="AS2:AT6" firstHeaderRow="1" firstDataRow="1" firstDataCol="1"/>
  <pivotFields count="19">
    <pivotField showAll="0" defaultSubtotal="0"/>
    <pivotField showAll="0"/>
    <pivotField showAll="0"/>
    <pivotField showAll="0"/>
    <pivotField numFmtId="164" showAll="0"/>
    <pivotField numFmtId="164" showAll="0"/>
    <pivotField showAll="0"/>
    <pivotField showAll="0"/>
    <pivotField showAll="0" defaultSubtotal="0"/>
    <pivotField axis="axisRow" dataField="1" showAll="0" defaultSubtotal="0">
      <items count="4">
        <item m="1" x="3"/>
        <item x="0"/>
        <item x="1"/>
        <item x="2"/>
      </items>
    </pivotField>
    <pivotField showAll="0" defaultSubtotal="0"/>
    <pivotField showAll="0" defaultSubtotal="0"/>
    <pivotField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/>
  </pivotFields>
  <rowFields count="1">
    <field x="9"/>
  </rowFields>
  <rowItems count="4">
    <i>
      <x v="1"/>
    </i>
    <i>
      <x v="2"/>
    </i>
    <i>
      <x v="3"/>
    </i>
    <i t="grand">
      <x/>
    </i>
  </rowItems>
  <colItems count="1">
    <i/>
  </colItems>
  <dataFields count="1">
    <dataField name="Number" fld="9" subtotal="count" baseField="0" baseItem="0"/>
  </dataFields>
  <formats count="3">
    <format dxfId="621">
      <pivotArea field="9" type="button" dataOnly="0" labelOnly="1" outline="0" axis="axisRow" fieldPosition="0"/>
    </format>
    <format dxfId="620">
      <pivotArea dataOnly="0" labelOnly="1" outline="0" axis="axisValues" fieldPosition="0"/>
    </format>
    <format dxfId="619">
      <pivotArea dataOnly="0" labelOnly="1" outline="0" axis="axisValues" fieldPosition="0"/>
    </format>
  </formats>
  <pivotTableStyleInfo name="PivotStyleMedium4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500-000001000000}" name="PivotTable11" cacheId="102" applyNumberFormats="0" applyBorderFormats="0" applyFontFormats="0" applyPatternFormats="0" applyAlignmentFormats="0" applyWidthHeightFormats="1" dataCaption="Values" updatedVersion="6" minRefreshableVersion="3" itemPrintTitles="1" createdVersion="5" indent="0" outline="1" outlineData="1" multipleFieldFilters="0" rowHeaderCaption="Antibiotic">
  <location ref="AV2:AW6" firstHeaderRow="1" firstDataRow="1" firstDataCol="1"/>
  <pivotFields count="19">
    <pivotField showAll="0" defaultSubtotal="0"/>
    <pivotField showAll="0"/>
    <pivotField showAll="0"/>
    <pivotField axis="axisRow" showAll="0">
      <items count="5">
        <item m="1" x="3"/>
        <item x="0"/>
        <item x="1"/>
        <item x="2"/>
        <item t="default"/>
      </items>
    </pivotField>
    <pivotField numFmtId="164" showAll="0"/>
    <pivotField numFmtId="164" showAll="0"/>
    <pivotField dataField="1" showAll="0"/>
    <pivotField showAll="0"/>
    <pivotField showAll="0" defaultSubtotal="0"/>
    <pivotField showAll="0" defaultSubtotal="0"/>
    <pivotField showAll="0" defaultSubtotal="0"/>
    <pivotField showAll="0" defaultSubtotal="0"/>
    <pivotField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/>
  </pivotFields>
  <rowFields count="1">
    <field x="3"/>
  </rowFields>
  <rowItems count="4">
    <i>
      <x v="1"/>
    </i>
    <i>
      <x v="2"/>
    </i>
    <i>
      <x v="3"/>
    </i>
    <i t="grand">
      <x/>
    </i>
  </rowItems>
  <colItems count="1">
    <i/>
  </colItems>
  <dataFields count="1">
    <dataField name="Days" fld="6" baseField="0" baseItem="0"/>
  </dataFields>
  <formats count="2">
    <format dxfId="623">
      <pivotArea field="3" type="button" dataOnly="0" labelOnly="1" outline="0" axis="axisRow" fieldPosition="0"/>
    </format>
    <format dxfId="622">
      <pivotArea dataOnly="0" labelOnly="1" outline="0" axis="axisValues" fieldPosition="0"/>
    </format>
  </formats>
  <pivotTableStyleInfo name="PivotStyleMedium5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6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500-000002000000}" name="PivotTable12" cacheId="102" applyNumberFormats="0" applyBorderFormats="0" applyFontFormats="0" applyPatternFormats="0" applyAlignmentFormats="0" applyWidthHeightFormats="1" dataCaption="Values" updatedVersion="6" minRefreshableVersion="3" itemPrintTitles="1" createdVersion="5" indent="0" outline="1" outlineData="1" multipleFieldFilters="0" rowHeaderCaption="Location of Infection Onset">
  <location ref="AY2:AZ4" firstHeaderRow="1" firstDataRow="1" firstDataCol="1"/>
  <pivotFields count="19">
    <pivotField showAll="0" defaultSubtotal="0"/>
    <pivotField showAll="0"/>
    <pivotField showAll="0"/>
    <pivotField showAll="0"/>
    <pivotField numFmtId="164" showAll="0"/>
    <pivotField numFmtId="164" showAll="0"/>
    <pivotField showAll="0"/>
    <pivotField showAll="0"/>
    <pivotField showAll="0" defaultSubtotal="0"/>
    <pivotField showAll="0" defaultSubtotal="0"/>
    <pivotField showAll="0" defaultSubtotal="0"/>
    <pivotField showAll="0" defaultSubtotal="0"/>
    <pivotField showAll="0"/>
    <pivotField showAll="0" defaultSubtotal="0"/>
    <pivotField showAll="0" defaultSubtotal="0"/>
    <pivotField axis="axisRow" dataField="1" showAll="0" defaultSubtotal="0">
      <items count="2">
        <item m="1" x="1"/>
        <item x="0"/>
      </items>
    </pivotField>
    <pivotField showAll="0" defaultSubtotal="0"/>
    <pivotField showAll="0" defaultSubtotal="0"/>
    <pivotField showAll="0"/>
  </pivotFields>
  <rowFields count="1">
    <field x="15"/>
  </rowFields>
  <rowItems count="2">
    <i>
      <x v="1"/>
    </i>
    <i t="grand">
      <x/>
    </i>
  </rowItems>
  <colItems count="1">
    <i/>
  </colItems>
  <dataFields count="1">
    <dataField name="Number" fld="15" subtotal="count" baseField="0" baseItem="0"/>
  </dataFields>
  <formats count="3">
    <format dxfId="626">
      <pivotArea dataOnly="0" labelOnly="1" outline="0" axis="axisValues" fieldPosition="0"/>
    </format>
    <format dxfId="625">
      <pivotArea field="15" type="button" dataOnly="0" labelOnly="1" outline="0" axis="axisRow" fieldPosition="0"/>
    </format>
    <format dxfId="624">
      <pivotArea field="15" type="button" dataOnly="0" labelOnly="1" outline="0" axis="axisRow" fieldPosition="0"/>
    </format>
  </formats>
  <pivotTableStyleInfo name="PivotStyleMedium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7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500-000003000000}" name="PivotTable13" cacheId="102" applyNumberFormats="0" applyBorderFormats="0" applyFontFormats="0" applyPatternFormats="0" applyAlignmentFormats="0" applyWidthHeightFormats="1" dataCaption="Values" updatedVersion="6" minRefreshableVersion="3" itemPrintTitles="1" createdVersion="5" indent="0" outline="1" outlineData="1" multipleFieldFilters="0" rowHeaderCaption="SBAR Usage and Completeness" colHeaderCaption="Criteria Met?">
  <location ref="BE2:BI7" firstHeaderRow="1" firstDataRow="2" firstDataCol="1"/>
  <pivotFields count="19">
    <pivotField showAll="0" defaultSubtotal="0"/>
    <pivotField subtotalTop="0" showAll="0"/>
    <pivotField subtotalTop="0" showAll="0"/>
    <pivotField subtotalTop="0" showAll="0"/>
    <pivotField numFmtId="164" subtotalTop="0" showAll="0"/>
    <pivotField numFmtId="164" subtotalTop="0" showAll="0"/>
    <pivotField subtotalTop="0" showAll="0"/>
    <pivotField subtotalTop="0" showAll="0"/>
    <pivotField showAll="0" defaultSubtotal="0"/>
    <pivotField showAll="0" defaultSubtotal="0"/>
    <pivotField showAll="0" defaultSubtotal="0"/>
    <pivotField showAll="0" defaultSubtotal="0"/>
    <pivotField subtotalTop="0" showAll="0"/>
    <pivotField showAll="0" defaultSubtotal="0"/>
    <pivotField showAll="0" defaultSubtotal="0"/>
    <pivotField showAll="0" defaultSubtotal="0"/>
    <pivotField axis="axisRow" dataField="1" showAll="0" sortType="descending" defaultSubtotal="0">
      <items count="4">
        <item m="1" x="3"/>
        <item x="1"/>
        <item x="0"/>
        <item x="2"/>
      </items>
    </pivotField>
    <pivotField axis="axisCol" showAll="0" sortType="descending" defaultSubtotal="0">
      <items count="4">
        <item m="1" x="3"/>
        <item x="0"/>
        <item x="2"/>
        <item x="1"/>
      </items>
    </pivotField>
    <pivotField showAll="0"/>
  </pivotFields>
  <rowFields count="1">
    <field x="16"/>
  </rowFields>
  <rowItems count="4">
    <i>
      <x v="1"/>
    </i>
    <i>
      <x v="2"/>
    </i>
    <i>
      <x v="3"/>
    </i>
    <i t="grand">
      <x/>
    </i>
  </rowItems>
  <colFields count="1">
    <field x="17"/>
  </colFields>
  <colItems count="4">
    <i>
      <x v="1"/>
    </i>
    <i>
      <x v="2"/>
    </i>
    <i>
      <x v="3"/>
    </i>
    <i t="grand">
      <x/>
    </i>
  </colItems>
  <dataFields count="1">
    <dataField name="Number" fld="16" subtotal="count" baseField="0" baseItem="0"/>
  </dataFields>
  <formats count="6">
    <format dxfId="632">
      <pivotArea dataOnly="0" labelOnly="1" outline="0" axis="axisValues" fieldPosition="0"/>
    </format>
    <format dxfId="631">
      <pivotArea grandRow="1" outline="0" collapsedLevelsAreSubtotals="1" fieldPosition="0"/>
    </format>
    <format dxfId="630">
      <pivotArea dataOnly="0" labelOnly="1" grandRow="1" outline="0" fieldPosition="0"/>
    </format>
    <format dxfId="629">
      <pivotArea field="16" type="button" dataOnly="0" labelOnly="1" outline="0" axis="axisRow" fieldPosition="0"/>
    </format>
    <format dxfId="628">
      <pivotArea field="17" type="button" dataOnly="0" labelOnly="1" outline="0" axis="axisCol" fieldPosition="0"/>
    </format>
    <format dxfId="627">
      <pivotArea dataOnly="0" labelOnly="1" grandCol="1" outline="0" fieldPosition="0"/>
    </format>
  </formats>
  <pivotTableStyleInfo name="PivotStyleMedium7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8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500-000007000000}" name="PivotTable9" cacheId="102" applyNumberFormats="0" applyBorderFormats="0" applyFontFormats="0" applyPatternFormats="0" applyAlignmentFormats="0" applyWidthHeightFormats="1" dataCaption="Values" updatedVersion="6" minRefreshableVersion="3" itemPrintTitles="1" createdVersion="5" indent="0" outline="1" outlineData="1" multipleFieldFilters="0" rowHeaderCaption="Antibiotic" colHeaderCaption="Prescribers">
  <location ref="AA2:AE7" firstHeaderRow="1" firstDataRow="2" firstDataCol="1"/>
  <pivotFields count="19">
    <pivotField showAll="0" defaultSubtotal="0"/>
    <pivotField showAll="0"/>
    <pivotField showAll="0"/>
    <pivotField axis="axisRow" dataField="1" showAll="0">
      <items count="5">
        <item m="1" x="3"/>
        <item x="0"/>
        <item x="1"/>
        <item x="2"/>
        <item t="default"/>
      </items>
    </pivotField>
    <pivotField numFmtId="164" showAll="0"/>
    <pivotField numFmtId="164" showAll="0"/>
    <pivotField showAll="0"/>
    <pivotField axis="axisCol" showAll="0">
      <items count="5">
        <item m="1" x="3"/>
        <item x="0"/>
        <item x="1"/>
        <item x="2"/>
        <item t="default"/>
      </items>
    </pivotField>
    <pivotField showAll="0" defaultSubtotal="0"/>
    <pivotField showAll="0" defaultSubtotal="0"/>
    <pivotField showAll="0" defaultSubtotal="0"/>
    <pivotField showAll="0" defaultSubtotal="0"/>
    <pivotField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/>
  </pivotFields>
  <rowFields count="1">
    <field x="3"/>
  </rowFields>
  <rowItems count="4">
    <i>
      <x v="1"/>
    </i>
    <i>
      <x v="2"/>
    </i>
    <i>
      <x v="3"/>
    </i>
    <i t="grand">
      <x/>
    </i>
  </rowItems>
  <colFields count="1">
    <field x="7"/>
  </colFields>
  <colItems count="4">
    <i>
      <x v="1"/>
    </i>
    <i>
      <x v="2"/>
    </i>
    <i>
      <x v="3"/>
    </i>
    <i t="grand">
      <x/>
    </i>
  </colItems>
  <dataFields count="1">
    <dataField name="ABX by Prescribers" fld="3" subtotal="count" baseField="0" baseItem="0"/>
  </dataFields>
  <formats count="12">
    <format dxfId="644">
      <pivotArea type="origin" dataOnly="0" labelOnly="1" outline="0" fieldPosition="0"/>
    </format>
    <format dxfId="643">
      <pivotArea dataOnly="0" labelOnly="1" fieldPosition="0">
        <references count="1">
          <reference field="7" count="0"/>
        </references>
      </pivotArea>
    </format>
    <format dxfId="642">
      <pivotArea dataOnly="0" labelOnly="1" grandCol="1" outline="0" fieldPosition="0"/>
    </format>
    <format dxfId="641">
      <pivotArea type="origin" dataOnly="0" labelOnly="1" outline="0" fieldPosition="0"/>
    </format>
    <format dxfId="640">
      <pivotArea field="3" type="button" dataOnly="0" labelOnly="1" outline="0" axis="axisRow" fieldPosition="0"/>
    </format>
    <format dxfId="639">
      <pivotArea field="7" type="button" dataOnly="0" labelOnly="1" outline="0" axis="axisCol" fieldPosition="0"/>
    </format>
    <format dxfId="638">
      <pivotArea type="origin" dataOnly="0" labelOnly="1" outline="0" fieldPosition="0"/>
    </format>
    <format dxfId="637">
      <pivotArea type="origin" dataOnly="0" labelOnly="1" outline="0" fieldPosition="0"/>
    </format>
    <format dxfId="636">
      <pivotArea type="origin" dataOnly="0" labelOnly="1" outline="0" fieldPosition="0"/>
    </format>
    <format dxfId="635">
      <pivotArea type="origin" dataOnly="0" labelOnly="1" outline="0" fieldPosition="0"/>
    </format>
    <format dxfId="634">
      <pivotArea type="origin" dataOnly="0" labelOnly="1" outline="0" fieldPosition="0"/>
    </format>
    <format dxfId="633">
      <pivotArea type="origin" dataOnly="0" labelOnly="1" outline="0" fieldPosition="0"/>
    </format>
  </formats>
  <pivotTableStyleInfo name="PivotStyleMedium3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9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500-000004000000}" name="PivotTable2" cacheId="102" applyNumberFormats="0" applyBorderFormats="0" applyFontFormats="0" applyPatternFormats="0" applyAlignmentFormats="0" applyWidthHeightFormats="1" dataCaption="Values" showMissing="0" updatedVersion="6" minRefreshableVersion="3" itemPrintTitles="1" createdVersion="6" indent="0" outline="1" outlineData="1" multipleFieldFilters="0" rowHeaderCaption="CRE, ESBL, MRSA, or VRE?">
  <location ref="BB2:BC6" firstHeaderRow="1" firstDataRow="1" firstDataCol="1"/>
  <pivotFields count="19"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axis="axisRow" dataField="1" showAll="0" defaultSubtotal="0">
      <items count="4">
        <item m="1" x="3"/>
        <item x="0"/>
        <item x="1"/>
        <item x="2"/>
      </items>
    </pivotField>
    <pivotField showAll="0" defaultSubtotal="0"/>
    <pivotField showAll="0" defaultSubtotal="0"/>
    <pivotField showAll="0" defaultSubtotal="0"/>
    <pivotField showAll="0" defaultSubtotal="0"/>
    <pivotField showAll="0"/>
  </pivotFields>
  <rowFields count="1">
    <field x="13"/>
  </rowFields>
  <rowItems count="4">
    <i>
      <x v="1"/>
    </i>
    <i>
      <x v="2"/>
    </i>
    <i>
      <x v="3"/>
    </i>
    <i t="grand">
      <x/>
    </i>
  </rowItems>
  <colItems count="1">
    <i/>
  </colItems>
  <dataFields count="1">
    <dataField name="Number" fld="13" subtotal="count" baseField="0" baseItem="0"/>
  </dataFields>
  <pivotTableStyleInfo name="PivotStyleMedium1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5000000}" name="PivotTable7" cacheId="24" applyNumberFormats="0" applyBorderFormats="0" applyFontFormats="0" applyPatternFormats="0" applyAlignmentFormats="0" applyWidthHeightFormats="1" dataCaption="Values" showMissing="0" updatedVersion="6" minRefreshableVersion="3" itemPrintTitles="1" createdVersion="5" indent="0" outline="1" outlineData="1" multipleFieldFilters="0" rowHeaderCaption="Resident">
  <location ref="U2:V15" firstHeaderRow="1" firstDataRow="1" firstDataCol="1"/>
  <pivotFields count="18">
    <pivotField axis="axisRow" dataField="1" showAll="0" defaultSubtota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x="1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subtotalTop="0" showAll="0">
      <extLst>
        <ext xmlns:x14="http://schemas.microsoft.com/office/spreadsheetml/2009/9/main" uri="{2946ED86-A175-432a-8AC1-64E0C546D7DE}">
          <x14:pivotField fillDownLabels="1"/>
        </ext>
      </extLst>
    </pivotField>
    <pivotField subtotalTop="0" showAll="0">
      <extLst>
        <ext xmlns:x14="http://schemas.microsoft.com/office/spreadsheetml/2009/9/main" uri="{2946ED86-A175-432a-8AC1-64E0C546D7DE}">
          <x14:pivotField fillDownLabels="1"/>
        </ext>
      </extLst>
    </pivotField>
    <pivotField subtotalTop="0" showAll="0">
      <extLst>
        <ext xmlns:x14="http://schemas.microsoft.com/office/spreadsheetml/2009/9/main" uri="{2946ED86-A175-432a-8AC1-64E0C546D7DE}">
          <x14:pivotField fillDownLabels="1"/>
        </ext>
      </extLst>
    </pivotField>
    <pivotField numFmtId="164" subtotalTop="0" showAll="0">
      <extLst>
        <ext xmlns:x14="http://schemas.microsoft.com/office/spreadsheetml/2009/9/main" uri="{2946ED86-A175-432a-8AC1-64E0C546D7DE}">
          <x14:pivotField fillDownLabels="1"/>
        </ext>
      </extLst>
    </pivotField>
    <pivotField numFmtId="164" subtotalTop="0" showAll="0">
      <extLst>
        <ext xmlns:x14="http://schemas.microsoft.com/office/spreadsheetml/2009/9/main" uri="{2946ED86-A175-432a-8AC1-64E0C546D7DE}">
          <x14:pivotField fillDownLabels="1"/>
        </ext>
      </extLst>
    </pivotField>
    <pivotField subtotalTop="0" showAll="0">
      <extLst>
        <ext xmlns:x14="http://schemas.microsoft.com/office/spreadsheetml/2009/9/main" uri="{2946ED86-A175-432a-8AC1-64E0C546D7DE}">
          <x14:pivotField fillDownLabels="1"/>
        </ext>
      </extLst>
    </pivotField>
    <pivotField subtotalTop="0" showAll="0">
      <extLst>
        <ext xmlns:x14="http://schemas.microsoft.com/office/spreadsheetml/2009/9/main" uri="{2946ED86-A175-432a-8AC1-64E0C546D7DE}">
          <x14:pivotField fillDownLabels="1"/>
        </ext>
      </extLst>
    </pivotField>
    <pivotField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subtotalTop="0" showAll="0">
      <extLst>
        <ext xmlns:x14="http://schemas.microsoft.com/office/spreadsheetml/2009/9/main" uri="{2946ED86-A175-432a-8AC1-64E0C546D7DE}">
          <x14:pivotField fillDownLabels="1"/>
        </ext>
      </extLst>
    </pivotField>
    <pivotField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1">
    <field x="0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Items count="1">
    <i/>
  </colItems>
  <dataFields count="1">
    <dataField name="Number of Entries" fld="0" subtotal="count" baseField="0" baseItem="0"/>
  </dataFields>
  <formats count="4">
    <format dxfId="851">
      <pivotArea dataOnly="0" labelOnly="1" outline="0" axis="axisValues" fieldPosition="0"/>
    </format>
    <format dxfId="850">
      <pivotArea dataOnly="0" labelOnly="1" outline="0" axis="axisValues" fieldPosition="0"/>
    </format>
    <format dxfId="849">
      <pivotArea collapsedLevelsAreSubtotals="1" fieldPosition="0">
        <references count="1">
          <reference field="0" count="1">
            <x v="6"/>
          </reference>
        </references>
      </pivotArea>
    </format>
    <format dxfId="848">
      <pivotArea dataOnly="0" labelOnly="1" fieldPosition="0">
        <references count="1">
          <reference field="0" count="1">
            <x v="6"/>
          </reference>
        </references>
      </pivotArea>
    </format>
  </formats>
  <pivotTableStyleInfo name="PivotStyleMedium1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0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500-000005000000}" name="PivotTable7" cacheId="102" applyNumberFormats="0" applyBorderFormats="0" applyFontFormats="0" applyPatternFormats="0" applyAlignmentFormats="0" applyWidthHeightFormats="1" dataCaption="Values" showMissing="0" updatedVersion="6" minRefreshableVersion="3" itemPrintTitles="1" createdVersion="5" indent="0" outline="1" outlineData="1" multipleFieldFilters="0" rowHeaderCaption="Resident">
  <location ref="U2:V7" firstHeaderRow="1" firstDataRow="1" firstDataCol="1"/>
  <pivotFields count="19">
    <pivotField axis="axisRow" dataField="1" showAll="0" defaultSubtotal="0">
      <items count="5">
        <item m="1" x="4"/>
        <item x="0"/>
        <item x="1"/>
        <item x="2"/>
        <item x="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subtotalTop="0" showAll="0">
      <extLst>
        <ext xmlns:x14="http://schemas.microsoft.com/office/spreadsheetml/2009/9/main" uri="{2946ED86-A175-432a-8AC1-64E0C546D7DE}">
          <x14:pivotField fillDownLabels="1"/>
        </ext>
      </extLst>
    </pivotField>
    <pivotField subtotalTop="0" showAll="0">
      <extLst>
        <ext xmlns:x14="http://schemas.microsoft.com/office/spreadsheetml/2009/9/main" uri="{2946ED86-A175-432a-8AC1-64E0C546D7DE}">
          <x14:pivotField fillDownLabels="1"/>
        </ext>
      </extLst>
    </pivotField>
    <pivotField subtotalTop="0" showAll="0">
      <extLst>
        <ext xmlns:x14="http://schemas.microsoft.com/office/spreadsheetml/2009/9/main" uri="{2946ED86-A175-432a-8AC1-64E0C546D7DE}">
          <x14:pivotField fillDownLabels="1"/>
        </ext>
      </extLst>
    </pivotField>
    <pivotField numFmtId="164" subtotalTop="0" showAll="0">
      <extLst>
        <ext xmlns:x14="http://schemas.microsoft.com/office/spreadsheetml/2009/9/main" uri="{2946ED86-A175-432a-8AC1-64E0C546D7DE}">
          <x14:pivotField fillDownLabels="1"/>
        </ext>
      </extLst>
    </pivotField>
    <pivotField numFmtId="164" subtotalTop="0" showAll="0">
      <extLst>
        <ext xmlns:x14="http://schemas.microsoft.com/office/spreadsheetml/2009/9/main" uri="{2946ED86-A175-432a-8AC1-64E0C546D7DE}">
          <x14:pivotField fillDownLabels="1"/>
        </ext>
      </extLst>
    </pivotField>
    <pivotField subtotalTop="0" showAll="0">
      <extLst>
        <ext xmlns:x14="http://schemas.microsoft.com/office/spreadsheetml/2009/9/main" uri="{2946ED86-A175-432a-8AC1-64E0C546D7DE}">
          <x14:pivotField fillDownLabels="1"/>
        </ext>
      </extLst>
    </pivotField>
    <pivotField subtotalTop="0" showAll="0">
      <extLst>
        <ext xmlns:x14="http://schemas.microsoft.com/office/spreadsheetml/2009/9/main" uri="{2946ED86-A175-432a-8AC1-64E0C546D7DE}">
          <x14:pivotField fillDownLabels="1"/>
        </ext>
      </extLst>
    </pivotField>
    <pivotField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subtotalTop="0" showAll="0">
      <extLst>
        <ext xmlns:x14="http://schemas.microsoft.com/office/spreadsheetml/2009/9/main" uri="{2946ED86-A175-432a-8AC1-64E0C546D7DE}">
          <x14:pivotField fillDownLabels="1"/>
        </ext>
      </extLst>
    </pivotField>
    <pivotField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showAl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1">
    <field x="0"/>
  </rowFields>
  <rowItems count="5">
    <i>
      <x v="1"/>
    </i>
    <i>
      <x v="2"/>
    </i>
    <i>
      <x v="3"/>
    </i>
    <i>
      <x v="4"/>
    </i>
    <i t="grand">
      <x/>
    </i>
  </rowItems>
  <colItems count="1">
    <i/>
  </colItems>
  <dataFields count="1">
    <dataField name="Number of Entries" fld="0" subtotal="count" baseField="0" baseItem="0"/>
  </dataFields>
  <formats count="2">
    <format dxfId="646">
      <pivotArea dataOnly="0" labelOnly="1" outline="0" axis="axisValues" fieldPosition="0"/>
    </format>
    <format dxfId="645">
      <pivotArea dataOnly="0" labelOnly="1" outline="0" axis="axisValues" fieldPosition="0"/>
    </format>
  </formats>
  <pivotTableStyleInfo name="PivotStyleMedium1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600-000003000000}" name="PivotTable13" cacheId="113" applyNumberFormats="0" applyBorderFormats="0" applyFontFormats="0" applyPatternFormats="0" applyAlignmentFormats="0" applyWidthHeightFormats="1" dataCaption="Values" updatedVersion="6" minRefreshableVersion="3" itemPrintTitles="1" createdVersion="5" indent="0" outline="1" outlineData="1" multipleFieldFilters="0" rowHeaderCaption="SBAR Usage and Completeness" colHeaderCaption="Criteria Met?">
  <location ref="BE2:BH6" firstHeaderRow="1" firstDataRow="2" firstDataCol="1"/>
  <pivotFields count="19">
    <pivotField showAll="0" defaultSubtotal="0"/>
    <pivotField subtotalTop="0" showAll="0"/>
    <pivotField subtotalTop="0" showAll="0"/>
    <pivotField subtotalTop="0" showAll="0"/>
    <pivotField numFmtId="164" subtotalTop="0" showAll="0"/>
    <pivotField numFmtId="164" subtotalTop="0" showAll="0"/>
    <pivotField subtotalTop="0" showAll="0"/>
    <pivotField subtotalTop="0" showAll="0"/>
    <pivotField showAll="0" defaultSubtotal="0"/>
    <pivotField showAll="0" defaultSubtotal="0"/>
    <pivotField showAll="0" defaultSubtotal="0"/>
    <pivotField showAll="0" defaultSubtotal="0"/>
    <pivotField subtotalTop="0" showAll="0"/>
    <pivotField showAll="0" defaultSubtotal="0"/>
    <pivotField showAll="0" defaultSubtotal="0"/>
    <pivotField showAll="0" defaultSubtotal="0"/>
    <pivotField axis="axisRow" dataField="1" showAll="0" sortType="descending" defaultSubtotal="0">
      <items count="3">
        <item m="1" x="2"/>
        <item x="0"/>
        <item x="1"/>
      </items>
    </pivotField>
    <pivotField axis="axisCol" showAll="0" sortType="descending" defaultSubtotal="0">
      <items count="3">
        <item m="1" x="2"/>
        <item x="0"/>
        <item x="1"/>
      </items>
    </pivotField>
    <pivotField showAll="0"/>
  </pivotFields>
  <rowFields count="1">
    <field x="16"/>
  </rowFields>
  <rowItems count="3">
    <i>
      <x v="1"/>
    </i>
    <i>
      <x v="2"/>
    </i>
    <i t="grand">
      <x/>
    </i>
  </rowItems>
  <colFields count="1">
    <field x="17"/>
  </colFields>
  <colItems count="3">
    <i>
      <x v="1"/>
    </i>
    <i>
      <x v="2"/>
    </i>
    <i t="grand">
      <x/>
    </i>
  </colItems>
  <dataFields count="1">
    <dataField name="Number" fld="16" subtotal="count" baseField="0" baseItem="0"/>
  </dataFields>
  <formats count="6">
    <format dxfId="566">
      <pivotArea dataOnly="0" labelOnly="1" outline="0" axis="axisValues" fieldPosition="0"/>
    </format>
    <format dxfId="565">
      <pivotArea grandRow="1" outline="0" collapsedLevelsAreSubtotals="1" fieldPosition="0"/>
    </format>
    <format dxfId="564">
      <pivotArea dataOnly="0" labelOnly="1" grandRow="1" outline="0" fieldPosition="0"/>
    </format>
    <format dxfId="563">
      <pivotArea field="16" type="button" dataOnly="0" labelOnly="1" outline="0" axis="axisRow" fieldPosition="0"/>
    </format>
    <format dxfId="562">
      <pivotArea field="17" type="button" dataOnly="0" labelOnly="1" outline="0" axis="axisCol" fieldPosition="0"/>
    </format>
    <format dxfId="561">
      <pivotArea dataOnly="0" labelOnly="1" grandCol="1" outline="0" fieldPosition="0"/>
    </format>
  </formats>
  <pivotTableStyleInfo name="PivotStyleMedium7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600-000002000000}" name="PivotTable12" cacheId="113" applyNumberFormats="0" applyBorderFormats="0" applyFontFormats="0" applyPatternFormats="0" applyAlignmentFormats="0" applyWidthHeightFormats="1" dataCaption="Values" updatedVersion="6" minRefreshableVersion="3" itemPrintTitles="1" createdVersion="5" indent="0" outline="1" outlineData="1" multipleFieldFilters="0" rowHeaderCaption="Location of Infection Onset">
  <location ref="AY2:AZ5" firstHeaderRow="1" firstDataRow="1" firstDataCol="1"/>
  <pivotFields count="19">
    <pivotField showAll="0" defaultSubtotal="0"/>
    <pivotField showAll="0"/>
    <pivotField showAll="0"/>
    <pivotField showAll="0"/>
    <pivotField numFmtId="164" showAll="0"/>
    <pivotField numFmtId="164" showAll="0"/>
    <pivotField showAll="0"/>
    <pivotField showAll="0"/>
    <pivotField showAll="0" defaultSubtotal="0"/>
    <pivotField showAll="0" defaultSubtotal="0"/>
    <pivotField showAll="0" defaultSubtotal="0"/>
    <pivotField showAll="0" defaultSubtotal="0"/>
    <pivotField showAll="0"/>
    <pivotField showAll="0" defaultSubtotal="0"/>
    <pivotField showAll="0" defaultSubtotal="0"/>
    <pivotField axis="axisRow" dataField="1" showAll="0" defaultSubtotal="0">
      <items count="3">
        <item m="1" x="2"/>
        <item x="0"/>
        <item x="1"/>
      </items>
    </pivotField>
    <pivotField showAll="0" defaultSubtotal="0"/>
    <pivotField showAll="0" defaultSubtotal="0"/>
    <pivotField showAll="0"/>
  </pivotFields>
  <rowFields count="1">
    <field x="15"/>
  </rowFields>
  <rowItems count="3">
    <i>
      <x v="1"/>
    </i>
    <i>
      <x v="2"/>
    </i>
    <i t="grand">
      <x/>
    </i>
  </rowItems>
  <colItems count="1">
    <i/>
  </colItems>
  <dataFields count="1">
    <dataField name="Number" fld="15" subtotal="count" baseField="0" baseItem="0"/>
  </dataFields>
  <formats count="3">
    <format dxfId="569">
      <pivotArea dataOnly="0" labelOnly="1" outline="0" axis="axisValues" fieldPosition="0"/>
    </format>
    <format dxfId="568">
      <pivotArea field="15" type="button" dataOnly="0" labelOnly="1" outline="0" axis="axisRow" fieldPosition="0"/>
    </format>
    <format dxfId="567">
      <pivotArea field="15" type="button" dataOnly="0" labelOnly="1" outline="0" axis="axisRow" fieldPosition="0"/>
    </format>
  </formats>
  <pivotTableStyleInfo name="PivotStyleMedium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600-000004000000}" name="PivotTable2" cacheId="113" applyNumberFormats="0" applyBorderFormats="0" applyFontFormats="0" applyPatternFormats="0" applyAlignmentFormats="0" applyWidthHeightFormats="1" dataCaption="Values" showMissing="0" updatedVersion="6" minRefreshableVersion="3" itemPrintTitles="1" createdVersion="6" indent="0" outline="1" outlineData="1" multipleFieldFilters="0" rowHeaderCaption="CRE, ESBL, MRSA, or VRE?">
  <location ref="BB2:BC4" firstHeaderRow="1" firstDataRow="1" firstDataCol="1"/>
  <pivotFields count="19"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axis="axisRow" dataField="1" showAll="0" defaultSubtotal="0">
      <items count="2">
        <item m="1" x="1"/>
        <item x="0"/>
      </items>
    </pivotField>
    <pivotField showAll="0" defaultSubtotal="0"/>
    <pivotField showAll="0" defaultSubtotal="0"/>
    <pivotField showAll="0" defaultSubtotal="0"/>
    <pivotField showAll="0" defaultSubtotal="0"/>
    <pivotField showAll="0"/>
  </pivotFields>
  <rowFields count="1">
    <field x="13"/>
  </rowFields>
  <rowItems count="2">
    <i>
      <x v="1"/>
    </i>
    <i t="grand">
      <x/>
    </i>
  </rowItems>
  <colItems count="1">
    <i/>
  </colItems>
  <dataFields count="1">
    <dataField name="Number" fld="13" subtotal="count" baseField="0" baseItem="0"/>
  </dataFields>
  <pivotTableStyleInfo name="PivotStyleMedium1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600-000001000000}" name="PivotTable11" cacheId="113" applyNumberFormats="0" applyBorderFormats="0" applyFontFormats="0" applyPatternFormats="0" applyAlignmentFormats="0" applyWidthHeightFormats="1" dataCaption="Values" updatedVersion="6" minRefreshableVersion="3" itemPrintTitles="1" createdVersion="5" indent="0" outline="1" outlineData="1" multipleFieldFilters="0" rowHeaderCaption="Antibiotic">
  <location ref="AV2:AW10" firstHeaderRow="1" firstDataRow="1" firstDataCol="1"/>
  <pivotFields count="19">
    <pivotField showAll="0" defaultSubtotal="0"/>
    <pivotField showAll="0"/>
    <pivotField showAll="0"/>
    <pivotField axis="axisRow" showAll="0">
      <items count="9">
        <item m="1" x="7"/>
        <item x="0"/>
        <item x="1"/>
        <item x="2"/>
        <item x="3"/>
        <item x="4"/>
        <item x="5"/>
        <item x="6"/>
        <item t="default"/>
      </items>
    </pivotField>
    <pivotField numFmtId="164" showAll="0"/>
    <pivotField numFmtId="164" showAll="0"/>
    <pivotField dataField="1" showAll="0"/>
    <pivotField showAll="0"/>
    <pivotField showAll="0" defaultSubtotal="0"/>
    <pivotField showAll="0" defaultSubtotal="0"/>
    <pivotField showAll="0" defaultSubtotal="0"/>
    <pivotField showAll="0" defaultSubtotal="0"/>
    <pivotField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/>
  </pivotFields>
  <rowFields count="1">
    <field x="3"/>
  </rowFields>
  <rowItems count="8"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Days" fld="6" baseField="0" baseItem="0"/>
  </dataFields>
  <formats count="2">
    <format dxfId="571">
      <pivotArea field="3" type="button" dataOnly="0" labelOnly="1" outline="0" axis="axisRow" fieldPosition="0"/>
    </format>
    <format dxfId="570">
      <pivotArea dataOnly="0" labelOnly="1" outline="0" axis="axisValues" fieldPosition="0"/>
    </format>
  </formats>
  <pivotTableStyleInfo name="PivotStyleMedium5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600-000000000000}" name="PivotTable10" cacheId="113" applyNumberFormats="0" applyBorderFormats="0" applyFontFormats="0" applyPatternFormats="0" applyAlignmentFormats="0" applyWidthHeightFormats="1" dataCaption="Values" updatedVersion="6" minRefreshableVersion="3" itemPrintTitles="1" createdVersion="5" indent="0" outline="1" outlineData="1" multipleFieldFilters="0" rowHeaderCaption="Micro Test Sent">
  <location ref="AS2:AT9" firstHeaderRow="1" firstDataRow="1" firstDataCol="1"/>
  <pivotFields count="19">
    <pivotField showAll="0" defaultSubtotal="0"/>
    <pivotField showAll="0"/>
    <pivotField showAll="0"/>
    <pivotField showAll="0"/>
    <pivotField numFmtId="164" showAll="0"/>
    <pivotField numFmtId="164" showAll="0"/>
    <pivotField showAll="0"/>
    <pivotField showAll="0"/>
    <pivotField showAll="0" defaultSubtotal="0"/>
    <pivotField axis="axisRow" dataField="1" showAll="0" defaultSubtotal="0">
      <items count="7">
        <item m="1" x="6"/>
        <item x="0"/>
        <item x="1"/>
        <item x="2"/>
        <item x="3"/>
        <item x="4"/>
        <item x="5"/>
      </items>
    </pivotField>
    <pivotField showAll="0" defaultSubtotal="0"/>
    <pivotField showAll="0" defaultSubtotal="0"/>
    <pivotField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/>
  </pivotFields>
  <rowFields count="1">
    <field x="9"/>
  </rowFields>
  <rowItems count="7">
    <i>
      <x v="1"/>
    </i>
    <i>
      <x v="2"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Number" fld="9" subtotal="count" baseField="0" baseItem="0"/>
  </dataFields>
  <formats count="3">
    <format dxfId="574">
      <pivotArea field="9" type="button" dataOnly="0" labelOnly="1" outline="0" axis="axisRow" fieldPosition="0"/>
    </format>
    <format dxfId="573">
      <pivotArea dataOnly="0" labelOnly="1" outline="0" axis="axisValues" fieldPosition="0"/>
    </format>
    <format dxfId="572">
      <pivotArea dataOnly="0" labelOnly="1" outline="0" axis="axisValues" fieldPosition="0"/>
    </format>
  </formats>
  <pivotTableStyleInfo name="PivotStyleMedium4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6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600-000006000000}" name="PivotTable8" cacheId="113" applyNumberFormats="0" applyBorderFormats="0" applyFontFormats="0" applyPatternFormats="0" applyAlignmentFormats="0" applyWidthHeightFormats="1" dataCaption="Values" showMissing="0" updatedVersion="6" minRefreshableVersion="3" itemPrintTitles="1" createdVersion="5" indent="0" outline="1" outlineData="1" multipleFieldFilters="0" rowHeaderCaption="Diagnosis" fieldListSortAscending="1" customListSort="0">
  <location ref="X2:Y8" firstHeaderRow="1" firstDataRow="1" firstDataCol="1"/>
  <pivotFields count="19">
    <pivotField showAll="0" defaultSubtotal="0"/>
    <pivotField showAll="0"/>
    <pivotField axis="axisRow" dataField="1" showAll="0">
      <items count="7">
        <item m="1" x="5"/>
        <item x="0"/>
        <item x="1"/>
        <item x="2"/>
        <item x="3"/>
        <item x="4"/>
        <item t="default"/>
      </items>
    </pivotField>
    <pivotField showAll="0"/>
    <pivotField numFmtId="164" showAll="0"/>
    <pivotField numFmtId="164" showAll="0"/>
    <pivotField showAll="0"/>
    <pivotField showAll="0"/>
    <pivotField showAll="0" defaultSubtotal="0"/>
    <pivotField showAll="0" defaultSubtotal="0"/>
    <pivotField showAll="0" defaultSubtotal="0"/>
    <pivotField showAll="0" defaultSubtotal="0"/>
    <pivotField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/>
  </pivotFields>
  <rowFields count="1">
    <field x="2"/>
  </rowFields>
  <rowItems count="6"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Number" fld="2" subtotal="count" baseField="0" baseItem="0"/>
  </dataFields>
  <formats count="4">
    <format dxfId="578">
      <pivotArea field="2" type="button" dataOnly="0" labelOnly="1" outline="0" axis="axisRow" fieldPosition="0"/>
    </format>
    <format dxfId="577">
      <pivotArea dataOnly="0" labelOnly="1" outline="0" axis="axisValues" fieldPosition="0"/>
    </format>
    <format dxfId="576">
      <pivotArea field="2" type="button" dataOnly="0" labelOnly="1" outline="0" axis="axisRow" fieldPosition="0"/>
    </format>
    <format dxfId="575">
      <pivotArea dataOnly="0" labelOnly="1" outline="0" axis="axisValues" fieldPosition="0"/>
    </format>
  </formats>
  <pivotTableStyleInfo name="PivotStyleMedium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7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600-000005000000}" name="PivotTable7" cacheId="113" applyNumberFormats="0" applyBorderFormats="0" applyFontFormats="0" applyPatternFormats="0" applyAlignmentFormats="0" applyWidthHeightFormats="1" dataCaption="Values" showMissing="0" updatedVersion="6" minRefreshableVersion="3" itemPrintTitles="1" createdVersion="5" indent="0" outline="1" outlineData="1" multipleFieldFilters="0" rowHeaderCaption="Resident">
  <location ref="U2:V10" firstHeaderRow="1" firstDataRow="1" firstDataCol="1"/>
  <pivotFields count="19">
    <pivotField axis="axisRow" dataField="1" showAll="0" defaultSubtotal="0">
      <items count="8">
        <item m="1" x="7"/>
        <item x="0"/>
        <item x="1"/>
        <item x="2"/>
        <item x="3"/>
        <item x="4"/>
        <item x="5"/>
        <item x="6"/>
      </items>
      <extLst>
        <ext xmlns:x14="http://schemas.microsoft.com/office/spreadsheetml/2009/9/main" uri="{2946ED86-A175-432a-8AC1-64E0C546D7DE}">
          <x14:pivotField fillDownLabels="1"/>
        </ext>
      </extLst>
    </pivotField>
    <pivotField subtotalTop="0" showAll="0">
      <extLst>
        <ext xmlns:x14="http://schemas.microsoft.com/office/spreadsheetml/2009/9/main" uri="{2946ED86-A175-432a-8AC1-64E0C546D7DE}">
          <x14:pivotField fillDownLabels="1"/>
        </ext>
      </extLst>
    </pivotField>
    <pivotField subtotalTop="0" showAll="0">
      <extLst>
        <ext xmlns:x14="http://schemas.microsoft.com/office/spreadsheetml/2009/9/main" uri="{2946ED86-A175-432a-8AC1-64E0C546D7DE}">
          <x14:pivotField fillDownLabels="1"/>
        </ext>
      </extLst>
    </pivotField>
    <pivotField subtotalTop="0" showAll="0">
      <extLst>
        <ext xmlns:x14="http://schemas.microsoft.com/office/spreadsheetml/2009/9/main" uri="{2946ED86-A175-432a-8AC1-64E0C546D7DE}">
          <x14:pivotField fillDownLabels="1"/>
        </ext>
      </extLst>
    </pivotField>
    <pivotField numFmtId="164" subtotalTop="0" showAll="0">
      <extLst>
        <ext xmlns:x14="http://schemas.microsoft.com/office/spreadsheetml/2009/9/main" uri="{2946ED86-A175-432a-8AC1-64E0C546D7DE}">
          <x14:pivotField fillDownLabels="1"/>
        </ext>
      </extLst>
    </pivotField>
    <pivotField numFmtId="164" subtotalTop="0" showAll="0">
      <extLst>
        <ext xmlns:x14="http://schemas.microsoft.com/office/spreadsheetml/2009/9/main" uri="{2946ED86-A175-432a-8AC1-64E0C546D7DE}">
          <x14:pivotField fillDownLabels="1"/>
        </ext>
      </extLst>
    </pivotField>
    <pivotField subtotalTop="0" showAll="0">
      <extLst>
        <ext xmlns:x14="http://schemas.microsoft.com/office/spreadsheetml/2009/9/main" uri="{2946ED86-A175-432a-8AC1-64E0C546D7DE}">
          <x14:pivotField fillDownLabels="1"/>
        </ext>
      </extLst>
    </pivotField>
    <pivotField subtotalTop="0" showAll="0">
      <extLst>
        <ext xmlns:x14="http://schemas.microsoft.com/office/spreadsheetml/2009/9/main" uri="{2946ED86-A175-432a-8AC1-64E0C546D7DE}">
          <x14:pivotField fillDownLabels="1"/>
        </ext>
      </extLst>
    </pivotField>
    <pivotField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subtotalTop="0" showAll="0">
      <extLst>
        <ext xmlns:x14="http://schemas.microsoft.com/office/spreadsheetml/2009/9/main" uri="{2946ED86-A175-432a-8AC1-64E0C546D7DE}">
          <x14:pivotField fillDownLabels="1"/>
        </ext>
      </extLst>
    </pivotField>
    <pivotField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showAl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1">
    <field x="0"/>
  </rowFields>
  <rowItems count="8"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Number of Entries" fld="0" subtotal="count" baseField="0" baseItem="0"/>
  </dataFields>
  <formats count="2">
    <format dxfId="580">
      <pivotArea dataOnly="0" labelOnly="1" outline="0" axis="axisValues" fieldPosition="0"/>
    </format>
    <format dxfId="579">
      <pivotArea dataOnly="0" labelOnly="1" outline="0" axis="axisValues" fieldPosition="0"/>
    </format>
  </formats>
  <pivotTableStyleInfo name="PivotStyleMedium1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8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600-000007000000}" name="PivotTable9" cacheId="113" applyNumberFormats="0" applyBorderFormats="0" applyFontFormats="0" applyPatternFormats="0" applyAlignmentFormats="0" applyWidthHeightFormats="1" dataCaption="Values" updatedVersion="6" minRefreshableVersion="3" itemPrintTitles="1" createdVersion="5" indent="0" outline="1" outlineData="1" multipleFieldFilters="0" rowHeaderCaption="Antibiotic" colHeaderCaption="Prescribers">
  <location ref="AA2:AG11" firstHeaderRow="1" firstDataRow="2" firstDataCol="1"/>
  <pivotFields count="19">
    <pivotField showAll="0" defaultSubtotal="0"/>
    <pivotField showAll="0"/>
    <pivotField showAll="0"/>
    <pivotField axis="axisRow" dataField="1" showAll="0">
      <items count="9">
        <item m="1" x="7"/>
        <item x="0"/>
        <item x="1"/>
        <item x="2"/>
        <item x="3"/>
        <item x="4"/>
        <item x="5"/>
        <item x="6"/>
        <item t="default"/>
      </items>
    </pivotField>
    <pivotField numFmtId="164" showAll="0"/>
    <pivotField numFmtId="164" showAll="0"/>
    <pivotField showAll="0"/>
    <pivotField axis="axisCol" showAll="0">
      <items count="7">
        <item m="1" x="5"/>
        <item x="0"/>
        <item x="1"/>
        <item x="2"/>
        <item x="3"/>
        <item x="4"/>
        <item t="default"/>
      </items>
    </pivotField>
    <pivotField showAll="0" defaultSubtotal="0"/>
    <pivotField showAll="0" defaultSubtotal="0"/>
    <pivotField showAll="0" defaultSubtotal="0"/>
    <pivotField showAll="0" defaultSubtotal="0"/>
    <pivotField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/>
  </pivotFields>
  <rowFields count="1">
    <field x="3"/>
  </rowFields>
  <rowItems count="8"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rowItems>
  <colFields count="1">
    <field x="7"/>
  </colFields>
  <colItems count="6">
    <i>
      <x v="1"/>
    </i>
    <i>
      <x v="2"/>
    </i>
    <i>
      <x v="3"/>
    </i>
    <i>
      <x v="4"/>
    </i>
    <i>
      <x v="5"/>
    </i>
    <i t="grand">
      <x/>
    </i>
  </colItems>
  <dataFields count="1">
    <dataField name="ABX by Prescribers" fld="3" subtotal="count" baseField="0" baseItem="0"/>
  </dataFields>
  <formats count="12">
    <format dxfId="592">
      <pivotArea type="origin" dataOnly="0" labelOnly="1" outline="0" fieldPosition="0"/>
    </format>
    <format dxfId="591">
      <pivotArea dataOnly="0" labelOnly="1" fieldPosition="0">
        <references count="1">
          <reference field="7" count="0"/>
        </references>
      </pivotArea>
    </format>
    <format dxfId="590">
      <pivotArea dataOnly="0" labelOnly="1" grandCol="1" outline="0" fieldPosition="0"/>
    </format>
    <format dxfId="589">
      <pivotArea type="origin" dataOnly="0" labelOnly="1" outline="0" fieldPosition="0"/>
    </format>
    <format dxfId="588">
      <pivotArea field="3" type="button" dataOnly="0" labelOnly="1" outline="0" axis="axisRow" fieldPosition="0"/>
    </format>
    <format dxfId="587">
      <pivotArea field="7" type="button" dataOnly="0" labelOnly="1" outline="0" axis="axisCol" fieldPosition="0"/>
    </format>
    <format dxfId="586">
      <pivotArea type="origin" dataOnly="0" labelOnly="1" outline="0" fieldPosition="0"/>
    </format>
    <format dxfId="585">
      <pivotArea type="origin" dataOnly="0" labelOnly="1" outline="0" fieldPosition="0"/>
    </format>
    <format dxfId="584">
      <pivotArea type="origin" dataOnly="0" labelOnly="1" outline="0" fieldPosition="0"/>
    </format>
    <format dxfId="583">
      <pivotArea type="origin" dataOnly="0" labelOnly="1" outline="0" fieldPosition="0"/>
    </format>
    <format dxfId="582">
      <pivotArea type="origin" dataOnly="0" labelOnly="1" outline="0" fieldPosition="0"/>
    </format>
    <format dxfId="581">
      <pivotArea type="origin" dataOnly="0" labelOnly="1" outline="0" fieldPosition="0"/>
    </format>
  </formats>
  <pivotTableStyleInfo name="PivotStyleMedium3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9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700-000004000000}" name="PivotTable2" cacheId="124" applyNumberFormats="0" applyBorderFormats="0" applyFontFormats="0" applyPatternFormats="0" applyAlignmentFormats="0" applyWidthHeightFormats="1" dataCaption="Values" showMissing="0" updatedVersion="6" minRefreshableVersion="3" itemPrintTitles="1" createdVersion="6" indent="0" outline="1" outlineData="1" multipleFieldFilters="0" rowHeaderCaption="CRE, ESBL, MRSA, or VRE?">
  <location ref="BB2:BC5" firstHeaderRow="1" firstDataRow="1" firstDataCol="1"/>
  <pivotFields count="19"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axis="axisRow" dataField="1" showAll="0" defaultSubtotal="0">
      <items count="3">
        <item m="1" x="2"/>
        <item x="0"/>
        <item x="1"/>
      </items>
    </pivotField>
    <pivotField showAll="0" defaultSubtotal="0"/>
    <pivotField showAll="0" defaultSubtotal="0"/>
    <pivotField showAll="0" defaultSubtotal="0"/>
    <pivotField showAll="0" defaultSubtotal="0"/>
    <pivotField showAll="0"/>
  </pivotFields>
  <rowFields count="1">
    <field x="13"/>
  </rowFields>
  <rowItems count="3">
    <i>
      <x v="1"/>
    </i>
    <i>
      <x v="2"/>
    </i>
    <i t="grand">
      <x/>
    </i>
  </rowItems>
  <colItems count="1">
    <i/>
  </colItems>
  <dataFields count="1">
    <dataField name="Number" fld="13" subtotal="count" baseField="0" baseItem="0"/>
  </dataFields>
  <pivotTableStyleInfo name="PivotStyleMedium1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6000000}" name="PivotTable8" cacheId="24" applyNumberFormats="0" applyBorderFormats="0" applyFontFormats="0" applyPatternFormats="0" applyAlignmentFormats="0" applyWidthHeightFormats="1" dataCaption="Values" showMissing="0" updatedVersion="6" minRefreshableVersion="3" itemPrintTitles="1" createdVersion="5" indent="0" outline="1" outlineData="1" multipleFieldFilters="0" rowHeaderCaption="Diagnosis" fieldListSortAscending="1" customListSort="0">
  <location ref="X2:Y10" firstHeaderRow="1" firstDataRow="1" firstDataCol="1"/>
  <pivotFields count="18">
    <pivotField showAll="0" defaultSubtotal="0"/>
    <pivotField showAll="0"/>
    <pivotField axis="axisRow" dataField="1" showAll="0">
      <items count="15">
        <item x="2"/>
        <item x="5"/>
        <item m="1" x="7"/>
        <item x="0"/>
        <item x="1"/>
        <item x="3"/>
        <item x="4"/>
        <item x="6"/>
        <item m="1" x="8"/>
        <item m="1" x="9"/>
        <item m="1" x="10"/>
        <item m="1" x="11"/>
        <item m="1" x="12"/>
        <item m="1" x="13"/>
        <item t="default"/>
      </items>
    </pivotField>
    <pivotField showAll="0"/>
    <pivotField numFmtId="164" showAll="0"/>
    <pivotField numFmtId="164" showAll="0"/>
    <pivotField showAll="0"/>
    <pivotField showAll="0"/>
    <pivotField showAll="0" defaultSubtotal="0"/>
    <pivotField showAll="0" defaultSubtotal="0"/>
    <pivotField showAll="0" defaultSubtotal="0"/>
    <pivotField showAll="0" defaultSubtotal="0"/>
    <pivotField showAll="0"/>
    <pivotField showAll="0" defaultSubtotal="0"/>
    <pivotField showAll="0" defaultSubtotal="0"/>
    <pivotField showAll="0" defaultSubtotal="0"/>
    <pivotField showAll="0" defaultSubtotal="0"/>
    <pivotField showAll="0" defaultSubtotal="0"/>
  </pivotFields>
  <rowFields count="1">
    <field x="2"/>
  </rowFields>
  <rowItems count="8">
    <i>
      <x/>
    </i>
    <i>
      <x v="1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Number" fld="2" subtotal="count" baseField="0" baseItem="0"/>
  </dataFields>
  <formats count="6">
    <format dxfId="857">
      <pivotArea field="2" type="button" dataOnly="0" labelOnly="1" outline="0" axis="axisRow" fieldPosition="0"/>
    </format>
    <format dxfId="856">
      <pivotArea dataOnly="0" labelOnly="1" outline="0" axis="axisValues" fieldPosition="0"/>
    </format>
    <format dxfId="855">
      <pivotArea field="2" type="button" dataOnly="0" labelOnly="1" outline="0" axis="axisRow" fieldPosition="0"/>
    </format>
    <format dxfId="854">
      <pivotArea dataOnly="0" labelOnly="1" outline="0" axis="axisValues" fieldPosition="0"/>
    </format>
    <format dxfId="853">
      <pivotArea collapsedLevelsAreSubtotals="1" fieldPosition="0">
        <references count="1">
          <reference field="2" count="1">
            <x v="7"/>
          </reference>
        </references>
      </pivotArea>
    </format>
    <format dxfId="852">
      <pivotArea dataOnly="0" labelOnly="1" fieldPosition="0">
        <references count="1">
          <reference field="2" count="1">
            <x v="7"/>
          </reference>
        </references>
      </pivotArea>
    </format>
  </formats>
  <pivotTableStyleInfo name="PivotStyleMedium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0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700-000006000000}" name="PivotTable8" cacheId="124" applyNumberFormats="0" applyBorderFormats="0" applyFontFormats="0" applyPatternFormats="0" applyAlignmentFormats="0" applyWidthHeightFormats="1" dataCaption="Values" showMissing="0" updatedVersion="6" minRefreshableVersion="3" itemPrintTitles="1" createdVersion="5" indent="0" outline="1" outlineData="1" multipleFieldFilters="0" rowHeaderCaption="Diagnosis" fieldListSortAscending="1" customListSort="0">
  <location ref="X2:Y7" firstHeaderRow="1" firstDataRow="1" firstDataCol="1"/>
  <pivotFields count="19">
    <pivotField showAll="0" defaultSubtotal="0"/>
    <pivotField showAll="0"/>
    <pivotField axis="axisRow" dataField="1" showAll="0">
      <items count="6">
        <item m="1" x="4"/>
        <item x="0"/>
        <item x="1"/>
        <item x="2"/>
        <item x="3"/>
        <item t="default"/>
      </items>
    </pivotField>
    <pivotField showAll="0"/>
    <pivotField numFmtId="164" showAll="0"/>
    <pivotField numFmtId="164" showAll="0"/>
    <pivotField showAll="0"/>
    <pivotField showAll="0"/>
    <pivotField showAll="0" defaultSubtotal="0"/>
    <pivotField showAll="0" defaultSubtotal="0"/>
    <pivotField showAll="0" defaultSubtotal="0"/>
    <pivotField showAll="0" defaultSubtotal="0"/>
    <pivotField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/>
  </pivotFields>
  <rowFields count="1">
    <field x="2"/>
  </rowFields>
  <rowItems count="5">
    <i>
      <x v="1"/>
    </i>
    <i>
      <x v="2"/>
    </i>
    <i>
      <x v="3"/>
    </i>
    <i>
      <x v="4"/>
    </i>
    <i t="grand">
      <x/>
    </i>
  </rowItems>
  <colItems count="1">
    <i/>
  </colItems>
  <dataFields count="1">
    <dataField name="Number" fld="2" subtotal="count" baseField="0" baseItem="0"/>
  </dataFields>
  <formats count="4">
    <format dxfId="512">
      <pivotArea field="2" type="button" dataOnly="0" labelOnly="1" outline="0" axis="axisRow" fieldPosition="0"/>
    </format>
    <format dxfId="511">
      <pivotArea dataOnly="0" labelOnly="1" outline="0" axis="axisValues" fieldPosition="0"/>
    </format>
    <format dxfId="510">
      <pivotArea field="2" type="button" dataOnly="0" labelOnly="1" outline="0" axis="axisRow" fieldPosition="0"/>
    </format>
    <format dxfId="509">
      <pivotArea dataOnly="0" labelOnly="1" outline="0" axis="axisValues" fieldPosition="0"/>
    </format>
  </formats>
  <pivotTableStyleInfo name="PivotStyleMedium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700-000003000000}" name="PivotTable13" cacheId="124" applyNumberFormats="0" applyBorderFormats="0" applyFontFormats="0" applyPatternFormats="0" applyAlignmentFormats="0" applyWidthHeightFormats="1" dataCaption="Values" updatedVersion="6" minRefreshableVersion="3" itemPrintTitles="1" createdVersion="5" indent="0" outline="1" outlineData="1" multipleFieldFilters="0" rowHeaderCaption="SBAR Usage and Completeness" colHeaderCaption="Criteria Met?">
  <location ref="BE2:BI6" firstHeaderRow="1" firstDataRow="2" firstDataCol="1"/>
  <pivotFields count="19">
    <pivotField showAll="0" defaultSubtotal="0"/>
    <pivotField subtotalTop="0" showAll="0"/>
    <pivotField subtotalTop="0" showAll="0"/>
    <pivotField subtotalTop="0" showAll="0"/>
    <pivotField numFmtId="164" subtotalTop="0" showAll="0"/>
    <pivotField numFmtId="164" subtotalTop="0" showAll="0"/>
    <pivotField subtotalTop="0" showAll="0"/>
    <pivotField subtotalTop="0" showAll="0"/>
    <pivotField showAll="0" defaultSubtotal="0"/>
    <pivotField showAll="0" defaultSubtotal="0"/>
    <pivotField showAll="0" defaultSubtotal="0"/>
    <pivotField showAll="0" defaultSubtotal="0"/>
    <pivotField subtotalTop="0" showAll="0"/>
    <pivotField showAll="0" defaultSubtotal="0"/>
    <pivotField showAll="0" defaultSubtotal="0"/>
    <pivotField showAll="0" defaultSubtotal="0"/>
    <pivotField axis="axisRow" dataField="1" showAll="0" sortType="descending" defaultSubtotal="0">
      <items count="3">
        <item m="1" x="2"/>
        <item x="0"/>
        <item x="1"/>
      </items>
    </pivotField>
    <pivotField axis="axisCol" showAll="0" sortType="descending" defaultSubtotal="0">
      <items count="4">
        <item m="1" x="3"/>
        <item x="2"/>
        <item x="1"/>
        <item x="0"/>
      </items>
    </pivotField>
    <pivotField showAll="0"/>
  </pivotFields>
  <rowFields count="1">
    <field x="16"/>
  </rowFields>
  <rowItems count="3">
    <i>
      <x v="1"/>
    </i>
    <i>
      <x v="2"/>
    </i>
    <i t="grand">
      <x/>
    </i>
  </rowItems>
  <colFields count="1">
    <field x="17"/>
  </colFields>
  <colItems count="4">
    <i>
      <x v="1"/>
    </i>
    <i>
      <x v="2"/>
    </i>
    <i>
      <x v="3"/>
    </i>
    <i t="grand">
      <x/>
    </i>
  </colItems>
  <dataFields count="1">
    <dataField name="Number" fld="16" subtotal="count" baseField="0" baseItem="0"/>
  </dataFields>
  <formats count="6">
    <format dxfId="518">
      <pivotArea dataOnly="0" labelOnly="1" outline="0" axis="axisValues" fieldPosition="0"/>
    </format>
    <format dxfId="517">
      <pivotArea grandRow="1" outline="0" collapsedLevelsAreSubtotals="1" fieldPosition="0"/>
    </format>
    <format dxfId="516">
      <pivotArea dataOnly="0" labelOnly="1" grandRow="1" outline="0" fieldPosition="0"/>
    </format>
    <format dxfId="515">
      <pivotArea field="16" type="button" dataOnly="0" labelOnly="1" outline="0" axis="axisRow" fieldPosition="0"/>
    </format>
    <format dxfId="514">
      <pivotArea field="17" type="button" dataOnly="0" labelOnly="1" outline="0" axis="axisCol" fieldPosition="0"/>
    </format>
    <format dxfId="513">
      <pivotArea dataOnly="0" labelOnly="1" grandCol="1" outline="0" fieldPosition="0"/>
    </format>
  </formats>
  <pivotTableStyleInfo name="PivotStyleMedium7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700-000000000000}" name="PivotTable10" cacheId="124" applyNumberFormats="0" applyBorderFormats="0" applyFontFormats="0" applyPatternFormats="0" applyAlignmentFormats="0" applyWidthHeightFormats="1" dataCaption="Values" updatedVersion="6" minRefreshableVersion="3" itemPrintTitles="1" createdVersion="5" indent="0" outline="1" outlineData="1" multipleFieldFilters="0" rowHeaderCaption="Micro Test Sent">
  <location ref="AS2:AT7" firstHeaderRow="1" firstDataRow="1" firstDataCol="1"/>
  <pivotFields count="19">
    <pivotField showAll="0" defaultSubtotal="0"/>
    <pivotField showAll="0"/>
    <pivotField showAll="0"/>
    <pivotField showAll="0"/>
    <pivotField numFmtId="164" showAll="0"/>
    <pivotField numFmtId="164" showAll="0"/>
    <pivotField showAll="0"/>
    <pivotField showAll="0"/>
    <pivotField showAll="0" defaultSubtotal="0"/>
    <pivotField axis="axisRow" dataField="1" showAll="0" defaultSubtotal="0">
      <items count="5">
        <item m="1" x="4"/>
        <item x="0"/>
        <item x="1"/>
        <item x="2"/>
        <item x="3"/>
      </items>
    </pivotField>
    <pivotField showAll="0" defaultSubtotal="0"/>
    <pivotField showAll="0" defaultSubtotal="0"/>
    <pivotField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/>
  </pivotFields>
  <rowFields count="1">
    <field x="9"/>
  </rowFields>
  <rowItems count="5">
    <i>
      <x v="1"/>
    </i>
    <i>
      <x v="2"/>
    </i>
    <i>
      <x v="3"/>
    </i>
    <i>
      <x v="4"/>
    </i>
    <i t="grand">
      <x/>
    </i>
  </rowItems>
  <colItems count="1">
    <i/>
  </colItems>
  <dataFields count="1">
    <dataField name="Number" fld="9" subtotal="count" baseField="0" baseItem="0"/>
  </dataFields>
  <formats count="3">
    <format dxfId="521">
      <pivotArea field="9" type="button" dataOnly="0" labelOnly="1" outline="0" axis="axisRow" fieldPosition="0"/>
    </format>
    <format dxfId="520">
      <pivotArea dataOnly="0" labelOnly="1" outline="0" axis="axisValues" fieldPosition="0"/>
    </format>
    <format dxfId="519">
      <pivotArea dataOnly="0" labelOnly="1" outline="0" axis="axisValues" fieldPosition="0"/>
    </format>
  </formats>
  <pivotTableStyleInfo name="PivotStyleMedium4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700-000007000000}" name="PivotTable9" cacheId="124" applyNumberFormats="0" applyBorderFormats="0" applyFontFormats="0" applyPatternFormats="0" applyAlignmentFormats="0" applyWidthHeightFormats="1" dataCaption="Values" updatedVersion="6" minRefreshableVersion="3" itemPrintTitles="1" createdVersion="5" indent="0" outline="1" outlineData="1" multipleFieldFilters="0" rowHeaderCaption="Antibiotic" colHeaderCaption="Prescribers">
  <location ref="AA2:AG7" firstHeaderRow="1" firstDataRow="2" firstDataCol="1"/>
  <pivotFields count="19">
    <pivotField showAll="0" defaultSubtotal="0"/>
    <pivotField showAll="0"/>
    <pivotField showAll="0"/>
    <pivotField axis="axisRow" dataField="1" showAll="0">
      <items count="5">
        <item m="1" x="3"/>
        <item x="0"/>
        <item x="1"/>
        <item x="2"/>
        <item t="default"/>
      </items>
    </pivotField>
    <pivotField numFmtId="164" showAll="0"/>
    <pivotField numFmtId="164" showAll="0"/>
    <pivotField showAll="0"/>
    <pivotField axis="axisCol" showAll="0">
      <items count="7">
        <item m="1" x="5"/>
        <item x="0"/>
        <item x="1"/>
        <item x="2"/>
        <item x="3"/>
        <item x="4"/>
        <item t="default"/>
      </items>
    </pivotField>
    <pivotField showAll="0" defaultSubtotal="0"/>
    <pivotField showAll="0" defaultSubtotal="0"/>
    <pivotField showAll="0" defaultSubtotal="0"/>
    <pivotField showAll="0" defaultSubtotal="0"/>
    <pivotField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/>
  </pivotFields>
  <rowFields count="1">
    <field x="3"/>
  </rowFields>
  <rowItems count="4">
    <i>
      <x v="1"/>
    </i>
    <i>
      <x v="2"/>
    </i>
    <i>
      <x v="3"/>
    </i>
    <i t="grand">
      <x/>
    </i>
  </rowItems>
  <colFields count="1">
    <field x="7"/>
  </colFields>
  <colItems count="6">
    <i>
      <x v="1"/>
    </i>
    <i>
      <x v="2"/>
    </i>
    <i>
      <x v="3"/>
    </i>
    <i>
      <x v="4"/>
    </i>
    <i>
      <x v="5"/>
    </i>
    <i t="grand">
      <x/>
    </i>
  </colItems>
  <dataFields count="1">
    <dataField name="ABX by Prescribers" fld="3" subtotal="count" baseField="0" baseItem="0"/>
  </dataFields>
  <formats count="12">
    <format dxfId="533">
      <pivotArea type="origin" dataOnly="0" labelOnly="1" outline="0" fieldPosition="0"/>
    </format>
    <format dxfId="532">
      <pivotArea dataOnly="0" labelOnly="1" fieldPosition="0">
        <references count="1">
          <reference field="7" count="0"/>
        </references>
      </pivotArea>
    </format>
    <format dxfId="531">
      <pivotArea dataOnly="0" labelOnly="1" grandCol="1" outline="0" fieldPosition="0"/>
    </format>
    <format dxfId="530">
      <pivotArea type="origin" dataOnly="0" labelOnly="1" outline="0" fieldPosition="0"/>
    </format>
    <format dxfId="529">
      <pivotArea field="3" type="button" dataOnly="0" labelOnly="1" outline="0" axis="axisRow" fieldPosition="0"/>
    </format>
    <format dxfId="528">
      <pivotArea field="7" type="button" dataOnly="0" labelOnly="1" outline="0" axis="axisCol" fieldPosition="0"/>
    </format>
    <format dxfId="527">
      <pivotArea type="origin" dataOnly="0" labelOnly="1" outline="0" fieldPosition="0"/>
    </format>
    <format dxfId="526">
      <pivotArea type="origin" dataOnly="0" labelOnly="1" outline="0" fieldPosition="0"/>
    </format>
    <format dxfId="525">
      <pivotArea type="origin" dataOnly="0" labelOnly="1" outline="0" fieldPosition="0"/>
    </format>
    <format dxfId="524">
      <pivotArea type="origin" dataOnly="0" labelOnly="1" outline="0" fieldPosition="0"/>
    </format>
    <format dxfId="523">
      <pivotArea type="origin" dataOnly="0" labelOnly="1" outline="0" fieldPosition="0"/>
    </format>
    <format dxfId="522">
      <pivotArea type="origin" dataOnly="0" labelOnly="1" outline="0" fieldPosition="0"/>
    </format>
  </formats>
  <pivotTableStyleInfo name="PivotStyleMedium3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700-000001000000}" name="PivotTable11" cacheId="124" applyNumberFormats="0" applyBorderFormats="0" applyFontFormats="0" applyPatternFormats="0" applyAlignmentFormats="0" applyWidthHeightFormats="1" dataCaption="Values" updatedVersion="6" minRefreshableVersion="3" itemPrintTitles="1" createdVersion="5" indent="0" outline="1" outlineData="1" multipleFieldFilters="0" rowHeaderCaption="Antibiotic">
  <location ref="AV2:AW6" firstHeaderRow="1" firstDataRow="1" firstDataCol="1"/>
  <pivotFields count="19">
    <pivotField showAll="0" defaultSubtotal="0"/>
    <pivotField showAll="0"/>
    <pivotField showAll="0"/>
    <pivotField axis="axisRow" showAll="0">
      <items count="5">
        <item m="1" x="3"/>
        <item x="0"/>
        <item x="1"/>
        <item x="2"/>
        <item t="default"/>
      </items>
    </pivotField>
    <pivotField numFmtId="164" showAll="0"/>
    <pivotField numFmtId="164" showAll="0"/>
    <pivotField dataField="1" showAll="0"/>
    <pivotField showAll="0"/>
    <pivotField showAll="0" defaultSubtotal="0"/>
    <pivotField showAll="0" defaultSubtotal="0"/>
    <pivotField showAll="0" defaultSubtotal="0"/>
    <pivotField showAll="0" defaultSubtotal="0"/>
    <pivotField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/>
  </pivotFields>
  <rowFields count="1">
    <field x="3"/>
  </rowFields>
  <rowItems count="4">
    <i>
      <x v="1"/>
    </i>
    <i>
      <x v="2"/>
    </i>
    <i>
      <x v="3"/>
    </i>
    <i t="grand">
      <x/>
    </i>
  </rowItems>
  <colItems count="1">
    <i/>
  </colItems>
  <dataFields count="1">
    <dataField name="Days" fld="6" baseField="0" baseItem="0"/>
  </dataFields>
  <formats count="2">
    <format dxfId="535">
      <pivotArea field="3" type="button" dataOnly="0" labelOnly="1" outline="0" axis="axisRow" fieldPosition="0"/>
    </format>
    <format dxfId="534">
      <pivotArea dataOnly="0" labelOnly="1" outline="0" axis="axisValues" fieldPosition="0"/>
    </format>
  </formats>
  <pivotTableStyleInfo name="PivotStyleMedium5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700-000005000000}" name="PivotTable7" cacheId="124" applyNumberFormats="0" applyBorderFormats="0" applyFontFormats="0" applyPatternFormats="0" applyAlignmentFormats="0" applyWidthHeightFormats="1" dataCaption="Values" showMissing="0" updatedVersion="6" minRefreshableVersion="3" itemPrintTitles="1" createdVersion="5" indent="0" outline="1" outlineData="1" multipleFieldFilters="0" rowHeaderCaption="Resident">
  <location ref="U2:V9" firstHeaderRow="1" firstDataRow="1" firstDataCol="1"/>
  <pivotFields count="19">
    <pivotField axis="axisRow" dataField="1" showAll="0" defaultSubtotal="0">
      <items count="7">
        <item m="1" x="6"/>
        <item x="0"/>
        <item x="1"/>
        <item x="2"/>
        <item x="3"/>
        <item x="4"/>
        <item x="5"/>
      </items>
      <extLst>
        <ext xmlns:x14="http://schemas.microsoft.com/office/spreadsheetml/2009/9/main" uri="{2946ED86-A175-432a-8AC1-64E0C546D7DE}">
          <x14:pivotField fillDownLabels="1"/>
        </ext>
      </extLst>
    </pivotField>
    <pivotField subtotalTop="0" showAll="0">
      <extLst>
        <ext xmlns:x14="http://schemas.microsoft.com/office/spreadsheetml/2009/9/main" uri="{2946ED86-A175-432a-8AC1-64E0C546D7DE}">
          <x14:pivotField fillDownLabels="1"/>
        </ext>
      </extLst>
    </pivotField>
    <pivotField subtotalTop="0" showAll="0">
      <extLst>
        <ext xmlns:x14="http://schemas.microsoft.com/office/spreadsheetml/2009/9/main" uri="{2946ED86-A175-432a-8AC1-64E0C546D7DE}">
          <x14:pivotField fillDownLabels="1"/>
        </ext>
      </extLst>
    </pivotField>
    <pivotField subtotalTop="0" showAll="0">
      <extLst>
        <ext xmlns:x14="http://schemas.microsoft.com/office/spreadsheetml/2009/9/main" uri="{2946ED86-A175-432a-8AC1-64E0C546D7DE}">
          <x14:pivotField fillDownLabels="1"/>
        </ext>
      </extLst>
    </pivotField>
    <pivotField numFmtId="164" subtotalTop="0" showAll="0">
      <extLst>
        <ext xmlns:x14="http://schemas.microsoft.com/office/spreadsheetml/2009/9/main" uri="{2946ED86-A175-432a-8AC1-64E0C546D7DE}">
          <x14:pivotField fillDownLabels="1"/>
        </ext>
      </extLst>
    </pivotField>
    <pivotField numFmtId="164" subtotalTop="0" showAll="0">
      <extLst>
        <ext xmlns:x14="http://schemas.microsoft.com/office/spreadsheetml/2009/9/main" uri="{2946ED86-A175-432a-8AC1-64E0C546D7DE}">
          <x14:pivotField fillDownLabels="1"/>
        </ext>
      </extLst>
    </pivotField>
    <pivotField subtotalTop="0" showAll="0">
      <extLst>
        <ext xmlns:x14="http://schemas.microsoft.com/office/spreadsheetml/2009/9/main" uri="{2946ED86-A175-432a-8AC1-64E0C546D7DE}">
          <x14:pivotField fillDownLabels="1"/>
        </ext>
      </extLst>
    </pivotField>
    <pivotField subtotalTop="0" showAll="0">
      <extLst>
        <ext xmlns:x14="http://schemas.microsoft.com/office/spreadsheetml/2009/9/main" uri="{2946ED86-A175-432a-8AC1-64E0C546D7DE}">
          <x14:pivotField fillDownLabels="1"/>
        </ext>
      </extLst>
    </pivotField>
    <pivotField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subtotalTop="0" showAll="0">
      <extLst>
        <ext xmlns:x14="http://schemas.microsoft.com/office/spreadsheetml/2009/9/main" uri="{2946ED86-A175-432a-8AC1-64E0C546D7DE}">
          <x14:pivotField fillDownLabels="1"/>
        </ext>
      </extLst>
    </pivotField>
    <pivotField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showAl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1">
    <field x="0"/>
  </rowFields>
  <rowItems count="7">
    <i>
      <x v="1"/>
    </i>
    <i>
      <x v="2"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Number of Entries" fld="0" subtotal="count" baseField="0" baseItem="0"/>
  </dataFields>
  <formats count="2">
    <format dxfId="537">
      <pivotArea dataOnly="0" labelOnly="1" outline="0" axis="axisValues" fieldPosition="0"/>
    </format>
    <format dxfId="536">
      <pivotArea dataOnly="0" labelOnly="1" outline="0" axis="axisValues" fieldPosition="0"/>
    </format>
  </formats>
  <pivotTableStyleInfo name="PivotStyleMedium1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6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700-000002000000}" name="PivotTable12" cacheId="124" applyNumberFormats="0" applyBorderFormats="0" applyFontFormats="0" applyPatternFormats="0" applyAlignmentFormats="0" applyWidthHeightFormats="1" dataCaption="Values" updatedVersion="6" minRefreshableVersion="3" itemPrintTitles="1" createdVersion="5" indent="0" outline="1" outlineData="1" multipleFieldFilters="0" rowHeaderCaption="Location of Infection Onset">
  <location ref="AY2:AZ5" firstHeaderRow="1" firstDataRow="1" firstDataCol="1"/>
  <pivotFields count="19">
    <pivotField showAll="0" defaultSubtotal="0"/>
    <pivotField showAll="0"/>
    <pivotField showAll="0"/>
    <pivotField showAll="0"/>
    <pivotField numFmtId="164" showAll="0"/>
    <pivotField numFmtId="164" showAll="0"/>
    <pivotField showAll="0"/>
    <pivotField showAll="0"/>
    <pivotField showAll="0" defaultSubtotal="0"/>
    <pivotField showAll="0" defaultSubtotal="0"/>
    <pivotField showAll="0" defaultSubtotal="0"/>
    <pivotField showAll="0" defaultSubtotal="0"/>
    <pivotField showAll="0"/>
    <pivotField showAll="0" defaultSubtotal="0"/>
    <pivotField showAll="0" defaultSubtotal="0"/>
    <pivotField axis="axisRow" dataField="1" showAll="0" defaultSubtotal="0">
      <items count="3">
        <item m="1" x="2"/>
        <item x="0"/>
        <item x="1"/>
      </items>
    </pivotField>
    <pivotField showAll="0" defaultSubtotal="0"/>
    <pivotField showAll="0" defaultSubtotal="0"/>
    <pivotField showAll="0"/>
  </pivotFields>
  <rowFields count="1">
    <field x="15"/>
  </rowFields>
  <rowItems count="3">
    <i>
      <x v="1"/>
    </i>
    <i>
      <x v="2"/>
    </i>
    <i t="grand">
      <x/>
    </i>
  </rowItems>
  <colItems count="1">
    <i/>
  </colItems>
  <dataFields count="1">
    <dataField name="Number" fld="15" subtotal="count" baseField="0" baseItem="0"/>
  </dataFields>
  <formats count="3">
    <format dxfId="540">
      <pivotArea dataOnly="0" labelOnly="1" outline="0" axis="axisValues" fieldPosition="0"/>
    </format>
    <format dxfId="539">
      <pivotArea field="15" type="button" dataOnly="0" labelOnly="1" outline="0" axis="axisRow" fieldPosition="0"/>
    </format>
    <format dxfId="538">
      <pivotArea field="15" type="button" dataOnly="0" labelOnly="1" outline="0" axis="axisRow" fieldPosition="0"/>
    </format>
  </formats>
  <pivotTableStyleInfo name="PivotStyleMedium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7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800-000007000000}" name="PivotTable9" cacheId="135" applyNumberFormats="0" applyBorderFormats="0" applyFontFormats="0" applyPatternFormats="0" applyAlignmentFormats="0" applyWidthHeightFormats="1" dataCaption="Values" updatedVersion="6" minRefreshableVersion="3" itemPrintTitles="1" createdVersion="5" indent="0" outline="1" outlineData="1" multipleFieldFilters="0" rowHeaderCaption="Antibiotic" colHeaderCaption="Prescribers">
  <location ref="AA2:AF10" firstHeaderRow="1" firstDataRow="2" firstDataCol="1"/>
  <pivotFields count="19">
    <pivotField showAll="0" defaultSubtotal="0"/>
    <pivotField showAll="0"/>
    <pivotField showAll="0"/>
    <pivotField axis="axisRow" dataField="1" showAll="0">
      <items count="8">
        <item m="1" x="6"/>
        <item x="0"/>
        <item x="1"/>
        <item x="2"/>
        <item x="3"/>
        <item x="4"/>
        <item x="5"/>
        <item t="default"/>
      </items>
    </pivotField>
    <pivotField numFmtId="164" showAll="0"/>
    <pivotField numFmtId="164" showAll="0"/>
    <pivotField showAll="0"/>
    <pivotField axis="axisCol" showAll="0">
      <items count="6">
        <item m="1" x="4"/>
        <item x="0"/>
        <item x="1"/>
        <item x="2"/>
        <item x="3"/>
        <item t="default"/>
      </items>
    </pivotField>
    <pivotField showAll="0" defaultSubtotal="0"/>
    <pivotField showAll="0" defaultSubtotal="0"/>
    <pivotField showAll="0" defaultSubtotal="0"/>
    <pivotField showAll="0" defaultSubtotal="0"/>
    <pivotField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/>
  </pivotFields>
  <rowFields count="1">
    <field x="3"/>
  </rowFields>
  <rowItems count="7">
    <i>
      <x v="1"/>
    </i>
    <i>
      <x v="2"/>
    </i>
    <i>
      <x v="3"/>
    </i>
    <i>
      <x v="4"/>
    </i>
    <i>
      <x v="5"/>
    </i>
    <i>
      <x v="6"/>
    </i>
    <i t="grand">
      <x/>
    </i>
  </rowItems>
  <colFields count="1">
    <field x="7"/>
  </colFields>
  <colItems count="5">
    <i>
      <x v="1"/>
    </i>
    <i>
      <x v="2"/>
    </i>
    <i>
      <x v="3"/>
    </i>
    <i>
      <x v="4"/>
    </i>
    <i t="grand">
      <x/>
    </i>
  </colItems>
  <dataFields count="1">
    <dataField name="ABX by Prescribers" fld="3" subtotal="count" baseField="0" baseItem="0"/>
  </dataFields>
  <formats count="12">
    <format dxfId="466">
      <pivotArea type="origin" dataOnly="0" labelOnly="1" outline="0" fieldPosition="0"/>
    </format>
    <format dxfId="465">
      <pivotArea dataOnly="0" labelOnly="1" fieldPosition="0">
        <references count="1">
          <reference field="7" count="0"/>
        </references>
      </pivotArea>
    </format>
    <format dxfId="464">
      <pivotArea dataOnly="0" labelOnly="1" grandCol="1" outline="0" fieldPosition="0"/>
    </format>
    <format dxfId="463">
      <pivotArea type="origin" dataOnly="0" labelOnly="1" outline="0" fieldPosition="0"/>
    </format>
    <format dxfId="462">
      <pivotArea field="3" type="button" dataOnly="0" labelOnly="1" outline="0" axis="axisRow" fieldPosition="0"/>
    </format>
    <format dxfId="461">
      <pivotArea field="7" type="button" dataOnly="0" labelOnly="1" outline="0" axis="axisCol" fieldPosition="0"/>
    </format>
    <format dxfId="460">
      <pivotArea type="origin" dataOnly="0" labelOnly="1" outline="0" fieldPosition="0"/>
    </format>
    <format dxfId="459">
      <pivotArea type="origin" dataOnly="0" labelOnly="1" outline="0" fieldPosition="0"/>
    </format>
    <format dxfId="458">
      <pivotArea type="origin" dataOnly="0" labelOnly="1" outline="0" fieldPosition="0"/>
    </format>
    <format dxfId="457">
      <pivotArea type="origin" dataOnly="0" labelOnly="1" outline="0" fieldPosition="0"/>
    </format>
    <format dxfId="456">
      <pivotArea type="origin" dataOnly="0" labelOnly="1" outline="0" fieldPosition="0"/>
    </format>
    <format dxfId="455">
      <pivotArea type="origin" dataOnly="0" labelOnly="1" outline="0" fieldPosition="0"/>
    </format>
  </formats>
  <pivotTableStyleInfo name="PivotStyleMedium3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8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800-000006000000}" name="PivotTable8" cacheId="135" applyNumberFormats="0" applyBorderFormats="0" applyFontFormats="0" applyPatternFormats="0" applyAlignmentFormats="0" applyWidthHeightFormats="1" dataCaption="Values" showMissing="0" updatedVersion="6" minRefreshableVersion="3" itemPrintTitles="1" createdVersion="5" indent="0" outline="1" outlineData="1" multipleFieldFilters="0" rowHeaderCaption="Diagnosis" fieldListSortAscending="1" customListSort="0">
  <location ref="X2:Y7" firstHeaderRow="1" firstDataRow="1" firstDataCol="1"/>
  <pivotFields count="19">
    <pivotField showAll="0" defaultSubtotal="0"/>
    <pivotField showAll="0"/>
    <pivotField axis="axisRow" dataField="1" showAll="0">
      <items count="6">
        <item m="1" x="4"/>
        <item x="0"/>
        <item x="1"/>
        <item x="2"/>
        <item x="3"/>
        <item t="default"/>
      </items>
    </pivotField>
    <pivotField showAll="0"/>
    <pivotField numFmtId="164" showAll="0"/>
    <pivotField numFmtId="164" showAll="0"/>
    <pivotField showAll="0"/>
    <pivotField showAll="0"/>
    <pivotField showAll="0" defaultSubtotal="0"/>
    <pivotField showAll="0" defaultSubtotal="0"/>
    <pivotField showAll="0" defaultSubtotal="0"/>
    <pivotField showAll="0" defaultSubtotal="0"/>
    <pivotField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/>
  </pivotFields>
  <rowFields count="1">
    <field x="2"/>
  </rowFields>
  <rowItems count="5">
    <i>
      <x v="1"/>
    </i>
    <i>
      <x v="2"/>
    </i>
    <i>
      <x v="3"/>
    </i>
    <i>
      <x v="4"/>
    </i>
    <i t="grand">
      <x/>
    </i>
  </rowItems>
  <colItems count="1">
    <i/>
  </colItems>
  <dataFields count="1">
    <dataField name="Number" fld="2" subtotal="count" baseField="0" baseItem="0"/>
  </dataFields>
  <formats count="4">
    <format dxfId="470">
      <pivotArea field="2" type="button" dataOnly="0" labelOnly="1" outline="0" axis="axisRow" fieldPosition="0"/>
    </format>
    <format dxfId="469">
      <pivotArea dataOnly="0" labelOnly="1" outline="0" axis="axisValues" fieldPosition="0"/>
    </format>
    <format dxfId="468">
      <pivotArea field="2" type="button" dataOnly="0" labelOnly="1" outline="0" axis="axisRow" fieldPosition="0"/>
    </format>
    <format dxfId="467">
      <pivotArea dataOnly="0" labelOnly="1" outline="0" axis="axisValues" fieldPosition="0"/>
    </format>
  </formats>
  <pivotTableStyleInfo name="PivotStyleMedium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9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800-000000000000}" name="PivotTable10" cacheId="135" applyNumberFormats="0" applyBorderFormats="0" applyFontFormats="0" applyPatternFormats="0" applyAlignmentFormats="0" applyWidthHeightFormats="1" dataCaption="Values" updatedVersion="6" minRefreshableVersion="3" itemPrintTitles="1" createdVersion="5" indent="0" outline="1" outlineData="1" multipleFieldFilters="0" rowHeaderCaption="Micro Test Sent">
  <location ref="AS2:AT6" firstHeaderRow="1" firstDataRow="1" firstDataCol="1"/>
  <pivotFields count="19">
    <pivotField showAll="0" defaultSubtotal="0"/>
    <pivotField showAll="0"/>
    <pivotField showAll="0"/>
    <pivotField showAll="0"/>
    <pivotField numFmtId="164" showAll="0"/>
    <pivotField numFmtId="164" showAll="0"/>
    <pivotField showAll="0"/>
    <pivotField showAll="0"/>
    <pivotField showAll="0" defaultSubtotal="0"/>
    <pivotField axis="axisRow" dataField="1" showAll="0" defaultSubtotal="0">
      <items count="4">
        <item m="1" x="3"/>
        <item x="0"/>
        <item x="1"/>
        <item x="2"/>
      </items>
    </pivotField>
    <pivotField showAll="0" defaultSubtotal="0"/>
    <pivotField showAll="0" defaultSubtotal="0"/>
    <pivotField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/>
  </pivotFields>
  <rowFields count="1">
    <field x="9"/>
  </rowFields>
  <rowItems count="4">
    <i>
      <x v="1"/>
    </i>
    <i>
      <x v="2"/>
    </i>
    <i>
      <x v="3"/>
    </i>
    <i t="grand">
      <x/>
    </i>
  </rowItems>
  <colItems count="1">
    <i/>
  </colItems>
  <dataFields count="1">
    <dataField name="Number" fld="9" subtotal="count" baseField="0" baseItem="0"/>
  </dataFields>
  <formats count="3">
    <format dxfId="473">
      <pivotArea field="9" type="button" dataOnly="0" labelOnly="1" outline="0" axis="axisRow" fieldPosition="0"/>
    </format>
    <format dxfId="472">
      <pivotArea dataOnly="0" labelOnly="1" outline="0" axis="axisValues" fieldPosition="0"/>
    </format>
    <format dxfId="471">
      <pivotArea dataOnly="0" labelOnly="1" outline="0" axis="axisValues" fieldPosition="0"/>
    </format>
  </formats>
  <pivotTableStyleInfo name="PivotStyleMedium4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6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PivotTable10" cacheId="24" applyNumberFormats="0" applyBorderFormats="0" applyFontFormats="0" applyPatternFormats="0" applyAlignmentFormats="0" applyWidthHeightFormats="1" dataCaption="Values" updatedVersion="6" minRefreshableVersion="3" itemPrintTitles="1" createdVersion="5" indent="0" outline="1" outlineData="1" multipleFieldFilters="0" rowHeaderCaption="Micro Test Sent">
  <location ref="AS2:AT8" firstHeaderRow="1" firstDataRow="1" firstDataCol="1"/>
  <pivotFields count="18">
    <pivotField showAll="0" defaultSubtotal="0"/>
    <pivotField showAll="0"/>
    <pivotField showAll="0"/>
    <pivotField showAll="0"/>
    <pivotField numFmtId="164" showAll="0"/>
    <pivotField numFmtId="164" showAll="0"/>
    <pivotField showAll="0"/>
    <pivotField showAll="0"/>
    <pivotField showAll="0" defaultSubtotal="0"/>
    <pivotField axis="axisRow" dataField="1" showAll="0" defaultSubtotal="0">
      <items count="6">
        <item x="2"/>
        <item x="3"/>
        <item x="4"/>
        <item x="1"/>
        <item m="1" x="5"/>
        <item x="0"/>
      </items>
    </pivotField>
    <pivotField showAll="0" defaultSubtotal="0"/>
    <pivotField showAll="0" defaultSubtotal="0"/>
    <pivotField showAll="0"/>
    <pivotField showAll="0" defaultSubtotal="0"/>
    <pivotField showAll="0" defaultSubtotal="0"/>
    <pivotField showAll="0" defaultSubtotal="0"/>
    <pivotField showAll="0" defaultSubtotal="0"/>
    <pivotField showAll="0" defaultSubtotal="0"/>
  </pivotFields>
  <rowFields count="1">
    <field x="9"/>
  </rowFields>
  <rowItems count="6">
    <i>
      <x/>
    </i>
    <i>
      <x v="1"/>
    </i>
    <i>
      <x v="2"/>
    </i>
    <i>
      <x v="3"/>
    </i>
    <i>
      <x v="5"/>
    </i>
    <i t="grand">
      <x/>
    </i>
  </rowItems>
  <colItems count="1">
    <i/>
  </colItems>
  <dataFields count="1">
    <dataField name="Number" fld="9" subtotal="count" baseField="0" baseItem="0"/>
  </dataFields>
  <formats count="3">
    <format dxfId="860">
      <pivotArea field="9" type="button" dataOnly="0" labelOnly="1" outline="0" axis="axisRow" fieldPosition="0"/>
    </format>
    <format dxfId="859">
      <pivotArea dataOnly="0" labelOnly="1" outline="0" axis="axisValues" fieldPosition="0"/>
    </format>
    <format dxfId="858">
      <pivotArea dataOnly="0" labelOnly="1" outline="0" axis="axisValues" fieldPosition="0"/>
    </format>
  </formats>
  <pivotTableStyleInfo name="PivotStyleMedium4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60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800-000003000000}" name="PivotTable13" cacheId="135" applyNumberFormats="0" applyBorderFormats="0" applyFontFormats="0" applyPatternFormats="0" applyAlignmentFormats="0" applyWidthHeightFormats="1" dataCaption="Values" updatedVersion="6" minRefreshableVersion="3" itemPrintTitles="1" createdVersion="5" indent="0" outline="1" outlineData="1" multipleFieldFilters="0" rowHeaderCaption="SBAR Usage and Completeness" colHeaderCaption="Criteria Met?">
  <location ref="BE2:BI7" firstHeaderRow="1" firstDataRow="2" firstDataCol="1"/>
  <pivotFields count="19">
    <pivotField showAll="0" defaultSubtotal="0"/>
    <pivotField subtotalTop="0" showAll="0"/>
    <pivotField subtotalTop="0" showAll="0"/>
    <pivotField subtotalTop="0" showAll="0"/>
    <pivotField numFmtId="164" subtotalTop="0" showAll="0"/>
    <pivotField numFmtId="164" subtotalTop="0" showAll="0"/>
    <pivotField subtotalTop="0" showAll="0"/>
    <pivotField subtotalTop="0" showAll="0"/>
    <pivotField showAll="0" defaultSubtotal="0"/>
    <pivotField showAll="0" defaultSubtotal="0"/>
    <pivotField showAll="0" defaultSubtotal="0"/>
    <pivotField showAll="0" defaultSubtotal="0"/>
    <pivotField subtotalTop="0" showAll="0"/>
    <pivotField showAll="0" defaultSubtotal="0"/>
    <pivotField showAll="0" defaultSubtotal="0"/>
    <pivotField showAll="0" defaultSubtotal="0"/>
    <pivotField axis="axisRow" dataField="1" showAll="0" sortType="descending" defaultSubtotal="0">
      <items count="4">
        <item m="1" x="3"/>
        <item x="1"/>
        <item x="0"/>
        <item x="2"/>
      </items>
    </pivotField>
    <pivotField axis="axisCol" showAll="0" sortType="descending" defaultSubtotal="0">
      <items count="4">
        <item m="1" x="3"/>
        <item x="0"/>
        <item x="2"/>
        <item x="1"/>
      </items>
    </pivotField>
    <pivotField showAll="0"/>
  </pivotFields>
  <rowFields count="1">
    <field x="16"/>
  </rowFields>
  <rowItems count="4">
    <i>
      <x v="1"/>
    </i>
    <i>
      <x v="2"/>
    </i>
    <i>
      <x v="3"/>
    </i>
    <i t="grand">
      <x/>
    </i>
  </rowItems>
  <colFields count="1">
    <field x="17"/>
  </colFields>
  <colItems count="4">
    <i>
      <x v="1"/>
    </i>
    <i>
      <x v="2"/>
    </i>
    <i>
      <x v="3"/>
    </i>
    <i t="grand">
      <x/>
    </i>
  </colItems>
  <dataFields count="1">
    <dataField name="Number" fld="16" subtotal="count" baseField="0" baseItem="0"/>
  </dataFields>
  <formats count="6">
    <format dxfId="479">
      <pivotArea dataOnly="0" labelOnly="1" outline="0" axis="axisValues" fieldPosition="0"/>
    </format>
    <format dxfId="478">
      <pivotArea grandRow="1" outline="0" collapsedLevelsAreSubtotals="1" fieldPosition="0"/>
    </format>
    <format dxfId="477">
      <pivotArea dataOnly="0" labelOnly="1" grandRow="1" outline="0" fieldPosition="0"/>
    </format>
    <format dxfId="476">
      <pivotArea field="16" type="button" dataOnly="0" labelOnly="1" outline="0" axis="axisRow" fieldPosition="0"/>
    </format>
    <format dxfId="475">
      <pivotArea field="17" type="button" dataOnly="0" labelOnly="1" outline="0" axis="axisCol" fieldPosition="0"/>
    </format>
    <format dxfId="474">
      <pivotArea dataOnly="0" labelOnly="1" grandCol="1" outline="0" fieldPosition="0"/>
    </format>
  </formats>
  <pivotTableStyleInfo name="PivotStyleMedium7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6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800-000005000000}" name="PivotTable7" cacheId="135" applyNumberFormats="0" applyBorderFormats="0" applyFontFormats="0" applyPatternFormats="0" applyAlignmentFormats="0" applyWidthHeightFormats="1" dataCaption="Values" showMissing="0" updatedVersion="6" minRefreshableVersion="3" itemPrintTitles="1" createdVersion="5" indent="0" outline="1" outlineData="1" multipleFieldFilters="0" rowHeaderCaption="Resident">
  <location ref="U2:V8" firstHeaderRow="1" firstDataRow="1" firstDataCol="1"/>
  <pivotFields count="19">
    <pivotField axis="axisRow" dataField="1" showAll="0" defaultSubtotal="0">
      <items count="6">
        <item m="1" x="5"/>
        <item x="0"/>
        <item x="1"/>
        <item x="2"/>
        <item x="3"/>
        <item x="4"/>
      </items>
      <extLst>
        <ext xmlns:x14="http://schemas.microsoft.com/office/spreadsheetml/2009/9/main" uri="{2946ED86-A175-432a-8AC1-64E0C546D7DE}">
          <x14:pivotField fillDownLabels="1"/>
        </ext>
      </extLst>
    </pivotField>
    <pivotField subtotalTop="0" showAll="0">
      <extLst>
        <ext xmlns:x14="http://schemas.microsoft.com/office/spreadsheetml/2009/9/main" uri="{2946ED86-A175-432a-8AC1-64E0C546D7DE}">
          <x14:pivotField fillDownLabels="1"/>
        </ext>
      </extLst>
    </pivotField>
    <pivotField subtotalTop="0" showAll="0">
      <extLst>
        <ext xmlns:x14="http://schemas.microsoft.com/office/spreadsheetml/2009/9/main" uri="{2946ED86-A175-432a-8AC1-64E0C546D7DE}">
          <x14:pivotField fillDownLabels="1"/>
        </ext>
      </extLst>
    </pivotField>
    <pivotField subtotalTop="0" showAll="0">
      <extLst>
        <ext xmlns:x14="http://schemas.microsoft.com/office/spreadsheetml/2009/9/main" uri="{2946ED86-A175-432a-8AC1-64E0C546D7DE}">
          <x14:pivotField fillDownLabels="1"/>
        </ext>
      </extLst>
    </pivotField>
    <pivotField numFmtId="164" subtotalTop="0" showAll="0">
      <extLst>
        <ext xmlns:x14="http://schemas.microsoft.com/office/spreadsheetml/2009/9/main" uri="{2946ED86-A175-432a-8AC1-64E0C546D7DE}">
          <x14:pivotField fillDownLabels="1"/>
        </ext>
      </extLst>
    </pivotField>
    <pivotField numFmtId="164" subtotalTop="0" showAll="0">
      <extLst>
        <ext xmlns:x14="http://schemas.microsoft.com/office/spreadsheetml/2009/9/main" uri="{2946ED86-A175-432a-8AC1-64E0C546D7DE}">
          <x14:pivotField fillDownLabels="1"/>
        </ext>
      </extLst>
    </pivotField>
    <pivotField subtotalTop="0" showAll="0">
      <extLst>
        <ext xmlns:x14="http://schemas.microsoft.com/office/spreadsheetml/2009/9/main" uri="{2946ED86-A175-432a-8AC1-64E0C546D7DE}">
          <x14:pivotField fillDownLabels="1"/>
        </ext>
      </extLst>
    </pivotField>
    <pivotField subtotalTop="0" showAll="0">
      <extLst>
        <ext xmlns:x14="http://schemas.microsoft.com/office/spreadsheetml/2009/9/main" uri="{2946ED86-A175-432a-8AC1-64E0C546D7DE}">
          <x14:pivotField fillDownLabels="1"/>
        </ext>
      </extLst>
    </pivotField>
    <pivotField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subtotalTop="0" showAll="0">
      <extLst>
        <ext xmlns:x14="http://schemas.microsoft.com/office/spreadsheetml/2009/9/main" uri="{2946ED86-A175-432a-8AC1-64E0C546D7DE}">
          <x14:pivotField fillDownLabels="1"/>
        </ext>
      </extLst>
    </pivotField>
    <pivotField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showAl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1">
    <field x="0"/>
  </rowFields>
  <rowItems count="6"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Number of Entries" fld="0" subtotal="count" baseField="0" baseItem="0"/>
  </dataFields>
  <formats count="2">
    <format dxfId="481">
      <pivotArea dataOnly="0" labelOnly="1" outline="0" axis="axisValues" fieldPosition="0"/>
    </format>
    <format dxfId="480">
      <pivotArea dataOnly="0" labelOnly="1" outline="0" axis="axisValues" fieldPosition="0"/>
    </format>
  </formats>
  <pivotTableStyleInfo name="PivotStyleMedium1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6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800-000004000000}" name="PivotTable2" cacheId="135" applyNumberFormats="0" applyBorderFormats="0" applyFontFormats="0" applyPatternFormats="0" applyAlignmentFormats="0" applyWidthHeightFormats="1" dataCaption="Values" showMissing="0" updatedVersion="6" minRefreshableVersion="3" itemPrintTitles="1" createdVersion="6" indent="0" outline="1" outlineData="1" multipleFieldFilters="0" rowHeaderCaption="CRE, ESBL, MRSA, or VRE?">
  <location ref="BB2:BC6" firstHeaderRow="1" firstDataRow="1" firstDataCol="1"/>
  <pivotFields count="19"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axis="axisRow" dataField="1" showAll="0" defaultSubtotal="0">
      <items count="4">
        <item m="1" x="3"/>
        <item x="0"/>
        <item x="1"/>
        <item x="2"/>
      </items>
    </pivotField>
    <pivotField showAll="0" defaultSubtotal="0"/>
    <pivotField showAll="0" defaultSubtotal="0"/>
    <pivotField showAll="0" defaultSubtotal="0"/>
    <pivotField showAll="0" defaultSubtotal="0"/>
    <pivotField showAll="0"/>
  </pivotFields>
  <rowFields count="1">
    <field x="13"/>
  </rowFields>
  <rowItems count="4">
    <i>
      <x v="1"/>
    </i>
    <i>
      <x v="2"/>
    </i>
    <i>
      <x v="3"/>
    </i>
    <i t="grand">
      <x/>
    </i>
  </rowItems>
  <colItems count="1">
    <i/>
  </colItems>
  <dataFields count="1">
    <dataField name="Number" fld="13" subtotal="count" baseField="0" baseItem="0"/>
  </dataFields>
  <pivotTableStyleInfo name="PivotStyleMedium1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6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800-000001000000}" name="PivotTable11" cacheId="135" applyNumberFormats="0" applyBorderFormats="0" applyFontFormats="0" applyPatternFormats="0" applyAlignmentFormats="0" applyWidthHeightFormats="1" dataCaption="Values" updatedVersion="6" minRefreshableVersion="3" itemPrintTitles="1" createdVersion="5" indent="0" outline="1" outlineData="1" multipleFieldFilters="0" rowHeaderCaption="Antibiotic">
  <location ref="AV2:AW9" firstHeaderRow="1" firstDataRow="1" firstDataCol="1"/>
  <pivotFields count="19">
    <pivotField showAll="0" defaultSubtotal="0"/>
    <pivotField showAll="0"/>
    <pivotField showAll="0"/>
    <pivotField axis="axisRow" showAll="0">
      <items count="8">
        <item m="1" x="6"/>
        <item x="0"/>
        <item x="1"/>
        <item x="2"/>
        <item x="3"/>
        <item x="4"/>
        <item x="5"/>
        <item t="default"/>
      </items>
    </pivotField>
    <pivotField numFmtId="164" showAll="0"/>
    <pivotField numFmtId="164" showAll="0"/>
    <pivotField dataField="1" showAll="0"/>
    <pivotField showAll="0"/>
    <pivotField showAll="0" defaultSubtotal="0"/>
    <pivotField showAll="0" defaultSubtotal="0"/>
    <pivotField showAll="0" defaultSubtotal="0"/>
    <pivotField showAll="0" defaultSubtotal="0"/>
    <pivotField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/>
  </pivotFields>
  <rowFields count="1">
    <field x="3"/>
  </rowFields>
  <rowItems count="7">
    <i>
      <x v="1"/>
    </i>
    <i>
      <x v="2"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Days" fld="6" baseField="0" baseItem="0"/>
  </dataFields>
  <formats count="2">
    <format dxfId="483">
      <pivotArea field="3" type="button" dataOnly="0" labelOnly="1" outline="0" axis="axisRow" fieldPosition="0"/>
    </format>
    <format dxfId="482">
      <pivotArea dataOnly="0" labelOnly="1" outline="0" axis="axisValues" fieldPosition="0"/>
    </format>
  </formats>
  <pivotTableStyleInfo name="PivotStyleMedium5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6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800-000002000000}" name="PivotTable12" cacheId="135" applyNumberFormats="0" applyBorderFormats="0" applyFontFormats="0" applyPatternFormats="0" applyAlignmentFormats="0" applyWidthHeightFormats="1" dataCaption="Values" updatedVersion="6" minRefreshableVersion="3" itemPrintTitles="1" createdVersion="5" indent="0" outline="1" outlineData="1" multipleFieldFilters="0" rowHeaderCaption="Location of Infection Onset">
  <location ref="AY2:AZ5" firstHeaderRow="1" firstDataRow="1" firstDataCol="1"/>
  <pivotFields count="19">
    <pivotField showAll="0" defaultSubtotal="0"/>
    <pivotField showAll="0"/>
    <pivotField showAll="0"/>
    <pivotField showAll="0"/>
    <pivotField numFmtId="164" showAll="0"/>
    <pivotField numFmtId="164" showAll="0"/>
    <pivotField showAll="0"/>
    <pivotField showAll="0"/>
    <pivotField showAll="0" defaultSubtotal="0"/>
    <pivotField showAll="0" defaultSubtotal="0"/>
    <pivotField showAll="0" defaultSubtotal="0"/>
    <pivotField showAll="0" defaultSubtotal="0"/>
    <pivotField showAll="0"/>
    <pivotField showAll="0" defaultSubtotal="0"/>
    <pivotField showAll="0" defaultSubtotal="0"/>
    <pivotField axis="axisRow" dataField="1" showAll="0" defaultSubtotal="0">
      <items count="3">
        <item m="1" x="2"/>
        <item x="0"/>
        <item x="1"/>
      </items>
    </pivotField>
    <pivotField showAll="0" defaultSubtotal="0"/>
    <pivotField showAll="0" defaultSubtotal="0"/>
    <pivotField showAll="0"/>
  </pivotFields>
  <rowFields count="1">
    <field x="15"/>
  </rowFields>
  <rowItems count="3">
    <i>
      <x v="1"/>
    </i>
    <i>
      <x v="2"/>
    </i>
    <i t="grand">
      <x/>
    </i>
  </rowItems>
  <colItems count="1">
    <i/>
  </colItems>
  <dataFields count="1">
    <dataField name="Number" fld="15" subtotal="count" baseField="0" baseItem="0"/>
  </dataFields>
  <formats count="3">
    <format dxfId="486">
      <pivotArea dataOnly="0" labelOnly="1" outline="0" axis="axisValues" fieldPosition="0"/>
    </format>
    <format dxfId="485">
      <pivotArea field="15" type="button" dataOnly="0" labelOnly="1" outline="0" axis="axisRow" fieldPosition="0"/>
    </format>
    <format dxfId="484">
      <pivotArea field="15" type="button" dataOnly="0" labelOnly="1" outline="0" axis="axisRow" fieldPosition="0"/>
    </format>
  </formats>
  <pivotTableStyleInfo name="PivotStyleMedium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6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900-000005000000}" name="PivotTable7" cacheId="146" applyNumberFormats="0" applyBorderFormats="0" applyFontFormats="0" applyPatternFormats="0" applyAlignmentFormats="0" applyWidthHeightFormats="1" dataCaption="Values" showMissing="0" updatedVersion="6" minRefreshableVersion="3" itemPrintTitles="1" createdVersion="5" indent="0" outline="1" outlineData="1" multipleFieldFilters="0" rowHeaderCaption="Resident">
  <location ref="U2:V5" firstHeaderRow="1" firstDataRow="1" firstDataCol="1"/>
  <pivotFields count="19">
    <pivotField axis="axisRow" dataField="1" showAll="0" defaultSubtotal="0">
      <items count="3">
        <item m="1" x="2"/>
        <item x="0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subtotalTop="0" showAll="0">
      <extLst>
        <ext xmlns:x14="http://schemas.microsoft.com/office/spreadsheetml/2009/9/main" uri="{2946ED86-A175-432a-8AC1-64E0C546D7DE}">
          <x14:pivotField fillDownLabels="1"/>
        </ext>
      </extLst>
    </pivotField>
    <pivotField subtotalTop="0" showAll="0">
      <extLst>
        <ext xmlns:x14="http://schemas.microsoft.com/office/spreadsheetml/2009/9/main" uri="{2946ED86-A175-432a-8AC1-64E0C546D7DE}">
          <x14:pivotField fillDownLabels="1"/>
        </ext>
      </extLst>
    </pivotField>
    <pivotField subtotalTop="0" showAll="0">
      <extLst>
        <ext xmlns:x14="http://schemas.microsoft.com/office/spreadsheetml/2009/9/main" uri="{2946ED86-A175-432a-8AC1-64E0C546D7DE}">
          <x14:pivotField fillDownLabels="1"/>
        </ext>
      </extLst>
    </pivotField>
    <pivotField numFmtId="164" subtotalTop="0" showAll="0">
      <extLst>
        <ext xmlns:x14="http://schemas.microsoft.com/office/spreadsheetml/2009/9/main" uri="{2946ED86-A175-432a-8AC1-64E0C546D7DE}">
          <x14:pivotField fillDownLabels="1"/>
        </ext>
      </extLst>
    </pivotField>
    <pivotField numFmtId="164" subtotalTop="0" showAll="0">
      <extLst>
        <ext xmlns:x14="http://schemas.microsoft.com/office/spreadsheetml/2009/9/main" uri="{2946ED86-A175-432a-8AC1-64E0C546D7DE}">
          <x14:pivotField fillDownLabels="1"/>
        </ext>
      </extLst>
    </pivotField>
    <pivotField subtotalTop="0" showAll="0">
      <extLst>
        <ext xmlns:x14="http://schemas.microsoft.com/office/spreadsheetml/2009/9/main" uri="{2946ED86-A175-432a-8AC1-64E0C546D7DE}">
          <x14:pivotField fillDownLabels="1"/>
        </ext>
      </extLst>
    </pivotField>
    <pivotField subtotalTop="0" showAll="0">
      <extLst>
        <ext xmlns:x14="http://schemas.microsoft.com/office/spreadsheetml/2009/9/main" uri="{2946ED86-A175-432a-8AC1-64E0C546D7DE}">
          <x14:pivotField fillDownLabels="1"/>
        </ext>
      </extLst>
    </pivotField>
    <pivotField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subtotalTop="0" showAll="0">
      <extLst>
        <ext xmlns:x14="http://schemas.microsoft.com/office/spreadsheetml/2009/9/main" uri="{2946ED86-A175-432a-8AC1-64E0C546D7DE}">
          <x14:pivotField fillDownLabels="1"/>
        </ext>
      </extLst>
    </pivotField>
    <pivotField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showAl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1">
    <field x="0"/>
  </rowFields>
  <rowItems count="3">
    <i>
      <x v="1"/>
    </i>
    <i>
      <x v="2"/>
    </i>
    <i t="grand">
      <x/>
    </i>
  </rowItems>
  <colItems count="1">
    <i/>
  </colItems>
  <dataFields count="1">
    <dataField name="Number of Entries" fld="0" subtotal="count" baseField="0" baseItem="0"/>
  </dataFields>
  <formats count="2">
    <format dxfId="403">
      <pivotArea dataOnly="0" labelOnly="1" outline="0" axis="axisValues" fieldPosition="0"/>
    </format>
    <format dxfId="402">
      <pivotArea dataOnly="0" labelOnly="1" outline="0" axis="axisValues" fieldPosition="0"/>
    </format>
  </formats>
  <pivotTableStyleInfo name="PivotStyleMedium1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66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900-000006000000}" name="PivotTable8" cacheId="146" applyNumberFormats="0" applyBorderFormats="0" applyFontFormats="0" applyPatternFormats="0" applyAlignmentFormats="0" applyWidthHeightFormats="1" dataCaption="Values" showMissing="0" updatedVersion="6" minRefreshableVersion="3" itemPrintTitles="1" createdVersion="5" indent="0" outline="1" outlineData="1" multipleFieldFilters="0" rowHeaderCaption="Diagnosis" fieldListSortAscending="1" customListSort="0">
  <location ref="X2:Y5" firstHeaderRow="1" firstDataRow="1" firstDataCol="1"/>
  <pivotFields count="19">
    <pivotField showAll="0" defaultSubtotal="0"/>
    <pivotField showAll="0"/>
    <pivotField axis="axisRow" dataField="1" showAll="0">
      <items count="4">
        <item m="1" x="2"/>
        <item x="0"/>
        <item x="1"/>
        <item t="default"/>
      </items>
    </pivotField>
    <pivotField showAll="0"/>
    <pivotField numFmtId="164" showAll="0"/>
    <pivotField numFmtId="164" showAll="0"/>
    <pivotField showAll="0"/>
    <pivotField showAll="0"/>
    <pivotField showAll="0" defaultSubtotal="0"/>
    <pivotField showAll="0" defaultSubtotal="0"/>
    <pivotField showAll="0" defaultSubtotal="0"/>
    <pivotField showAll="0" defaultSubtotal="0"/>
    <pivotField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/>
  </pivotFields>
  <rowFields count="1">
    <field x="2"/>
  </rowFields>
  <rowItems count="3">
    <i>
      <x v="1"/>
    </i>
    <i>
      <x v="2"/>
    </i>
    <i t="grand">
      <x/>
    </i>
  </rowItems>
  <colItems count="1">
    <i/>
  </colItems>
  <dataFields count="1">
    <dataField name="Number" fld="2" subtotal="count" baseField="0" baseItem="0"/>
  </dataFields>
  <formats count="4">
    <format dxfId="407">
      <pivotArea field="2" type="button" dataOnly="0" labelOnly="1" outline="0" axis="axisRow" fieldPosition="0"/>
    </format>
    <format dxfId="406">
      <pivotArea dataOnly="0" labelOnly="1" outline="0" axis="axisValues" fieldPosition="0"/>
    </format>
    <format dxfId="405">
      <pivotArea field="2" type="button" dataOnly="0" labelOnly="1" outline="0" axis="axisRow" fieldPosition="0"/>
    </format>
    <format dxfId="404">
      <pivotArea dataOnly="0" labelOnly="1" outline="0" axis="axisValues" fieldPosition="0"/>
    </format>
  </formats>
  <pivotTableStyleInfo name="PivotStyleMedium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67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900-000001000000}" name="PivotTable11" cacheId="146" applyNumberFormats="0" applyBorderFormats="0" applyFontFormats="0" applyPatternFormats="0" applyAlignmentFormats="0" applyWidthHeightFormats="1" dataCaption="Values" updatedVersion="6" minRefreshableVersion="3" itemPrintTitles="1" createdVersion="5" indent="0" outline="1" outlineData="1" multipleFieldFilters="0" rowHeaderCaption="Antibiotic">
  <location ref="AV2:AW5" firstHeaderRow="1" firstDataRow="1" firstDataCol="1"/>
  <pivotFields count="19">
    <pivotField showAll="0" defaultSubtotal="0"/>
    <pivotField showAll="0"/>
    <pivotField showAll="0"/>
    <pivotField axis="axisRow" showAll="0">
      <items count="4">
        <item m="1" x="2"/>
        <item x="0"/>
        <item x="1"/>
        <item t="default"/>
      </items>
    </pivotField>
    <pivotField numFmtId="164" showAll="0"/>
    <pivotField numFmtId="164" showAll="0"/>
    <pivotField dataField="1" showAll="0"/>
    <pivotField showAll="0"/>
    <pivotField showAll="0" defaultSubtotal="0"/>
    <pivotField showAll="0" defaultSubtotal="0"/>
    <pivotField showAll="0" defaultSubtotal="0"/>
    <pivotField showAll="0" defaultSubtotal="0"/>
    <pivotField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/>
  </pivotFields>
  <rowFields count="1">
    <field x="3"/>
  </rowFields>
  <rowItems count="3">
    <i>
      <x v="1"/>
    </i>
    <i>
      <x v="2"/>
    </i>
    <i t="grand">
      <x/>
    </i>
  </rowItems>
  <colItems count="1">
    <i/>
  </colItems>
  <dataFields count="1">
    <dataField name="Days" fld="6" baseField="0" baseItem="0"/>
  </dataFields>
  <formats count="2">
    <format dxfId="409">
      <pivotArea field="3" type="button" dataOnly="0" labelOnly="1" outline="0" axis="axisRow" fieldPosition="0"/>
    </format>
    <format dxfId="408">
      <pivotArea dataOnly="0" labelOnly="1" outline="0" axis="axisValues" fieldPosition="0"/>
    </format>
  </formats>
  <pivotTableStyleInfo name="PivotStyleMedium5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68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900-000007000000}" name="PivotTable9" cacheId="146" applyNumberFormats="0" applyBorderFormats="0" applyFontFormats="0" applyPatternFormats="0" applyAlignmentFormats="0" applyWidthHeightFormats="1" dataCaption="Values" updatedVersion="6" minRefreshableVersion="3" itemPrintTitles="1" createdVersion="5" indent="0" outline="1" outlineData="1" multipleFieldFilters="0" rowHeaderCaption="Antibiotic" colHeaderCaption="Prescribers">
  <location ref="AA2:AD6" firstHeaderRow="1" firstDataRow="2" firstDataCol="1"/>
  <pivotFields count="19">
    <pivotField showAll="0" defaultSubtotal="0"/>
    <pivotField showAll="0"/>
    <pivotField showAll="0"/>
    <pivotField axis="axisRow" dataField="1" showAll="0">
      <items count="4">
        <item m="1" x="2"/>
        <item x="0"/>
        <item x="1"/>
        <item t="default"/>
      </items>
    </pivotField>
    <pivotField numFmtId="164" showAll="0"/>
    <pivotField numFmtId="164" showAll="0"/>
    <pivotField showAll="0"/>
    <pivotField axis="axisCol" showAll="0">
      <items count="4">
        <item m="1" x="2"/>
        <item x="0"/>
        <item x="1"/>
        <item t="default"/>
      </items>
    </pivotField>
    <pivotField showAll="0" defaultSubtotal="0"/>
    <pivotField showAll="0" defaultSubtotal="0"/>
    <pivotField showAll="0" defaultSubtotal="0"/>
    <pivotField showAll="0" defaultSubtotal="0"/>
    <pivotField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/>
  </pivotFields>
  <rowFields count="1">
    <field x="3"/>
  </rowFields>
  <rowItems count="3">
    <i>
      <x v="1"/>
    </i>
    <i>
      <x v="2"/>
    </i>
    <i t="grand">
      <x/>
    </i>
  </rowItems>
  <colFields count="1">
    <field x="7"/>
  </colFields>
  <colItems count="3">
    <i>
      <x v="1"/>
    </i>
    <i>
      <x v="2"/>
    </i>
    <i t="grand">
      <x/>
    </i>
  </colItems>
  <dataFields count="1">
    <dataField name="ABX by Prescribers" fld="3" subtotal="count" baseField="0" baseItem="0"/>
  </dataFields>
  <formats count="12">
    <format dxfId="421">
      <pivotArea type="origin" dataOnly="0" labelOnly="1" outline="0" fieldPosition="0"/>
    </format>
    <format dxfId="420">
      <pivotArea dataOnly="0" labelOnly="1" fieldPosition="0">
        <references count="1">
          <reference field="7" count="0"/>
        </references>
      </pivotArea>
    </format>
    <format dxfId="419">
      <pivotArea dataOnly="0" labelOnly="1" grandCol="1" outline="0" fieldPosition="0"/>
    </format>
    <format dxfId="418">
      <pivotArea type="origin" dataOnly="0" labelOnly="1" outline="0" fieldPosition="0"/>
    </format>
    <format dxfId="417">
      <pivotArea field="3" type="button" dataOnly="0" labelOnly="1" outline="0" axis="axisRow" fieldPosition="0"/>
    </format>
    <format dxfId="416">
      <pivotArea field="7" type="button" dataOnly="0" labelOnly="1" outline="0" axis="axisCol" fieldPosition="0"/>
    </format>
    <format dxfId="415">
      <pivotArea type="origin" dataOnly="0" labelOnly="1" outline="0" fieldPosition="0"/>
    </format>
    <format dxfId="414">
      <pivotArea type="origin" dataOnly="0" labelOnly="1" outline="0" fieldPosition="0"/>
    </format>
    <format dxfId="413">
      <pivotArea type="origin" dataOnly="0" labelOnly="1" outline="0" fieldPosition="0"/>
    </format>
    <format dxfId="412">
      <pivotArea type="origin" dataOnly="0" labelOnly="1" outline="0" fieldPosition="0"/>
    </format>
    <format dxfId="411">
      <pivotArea type="origin" dataOnly="0" labelOnly="1" outline="0" fieldPosition="0"/>
    </format>
    <format dxfId="410">
      <pivotArea type="origin" dataOnly="0" labelOnly="1" outline="0" fieldPosition="0"/>
    </format>
  </formats>
  <pivotTableStyleInfo name="PivotStyleMedium3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69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900-000002000000}" name="PivotTable12" cacheId="146" applyNumberFormats="0" applyBorderFormats="0" applyFontFormats="0" applyPatternFormats="0" applyAlignmentFormats="0" applyWidthHeightFormats="1" dataCaption="Values" updatedVersion="6" minRefreshableVersion="3" itemPrintTitles="1" createdVersion="5" indent="0" outline="1" outlineData="1" multipleFieldFilters="0" rowHeaderCaption="Location of Infection Onset">
  <location ref="AY2:AZ4" firstHeaderRow="1" firstDataRow="1" firstDataCol="1"/>
  <pivotFields count="19">
    <pivotField showAll="0" defaultSubtotal="0"/>
    <pivotField showAll="0"/>
    <pivotField showAll="0"/>
    <pivotField showAll="0"/>
    <pivotField numFmtId="164" showAll="0"/>
    <pivotField numFmtId="164" showAll="0"/>
    <pivotField showAll="0"/>
    <pivotField showAll="0"/>
    <pivotField showAll="0" defaultSubtotal="0"/>
    <pivotField showAll="0" defaultSubtotal="0"/>
    <pivotField showAll="0" defaultSubtotal="0"/>
    <pivotField showAll="0" defaultSubtotal="0"/>
    <pivotField showAll="0"/>
    <pivotField showAll="0" defaultSubtotal="0"/>
    <pivotField showAll="0" defaultSubtotal="0"/>
    <pivotField axis="axisRow" dataField="1" showAll="0" defaultSubtotal="0">
      <items count="2">
        <item m="1" x="1"/>
        <item x="0"/>
      </items>
    </pivotField>
    <pivotField showAll="0" defaultSubtotal="0"/>
    <pivotField showAll="0" defaultSubtotal="0"/>
    <pivotField showAll="0"/>
  </pivotFields>
  <rowFields count="1">
    <field x="15"/>
  </rowFields>
  <rowItems count="2">
    <i>
      <x v="1"/>
    </i>
    <i t="grand">
      <x/>
    </i>
  </rowItems>
  <colItems count="1">
    <i/>
  </colItems>
  <dataFields count="1">
    <dataField name="Number" fld="15" subtotal="count" baseField="0" baseItem="0"/>
  </dataFields>
  <formats count="3">
    <format dxfId="424">
      <pivotArea dataOnly="0" labelOnly="1" outline="0" axis="axisValues" fieldPosition="0"/>
    </format>
    <format dxfId="423">
      <pivotArea field="15" type="button" dataOnly="0" labelOnly="1" outline="0" axis="axisRow" fieldPosition="0"/>
    </format>
    <format dxfId="422">
      <pivotArea field="15" type="button" dataOnly="0" labelOnly="1" outline="0" axis="axisRow" fieldPosition="0"/>
    </format>
  </formats>
  <pivotTableStyleInfo name="PivotStyleMedium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7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1000000}" name="PivotTable11" cacheId="24" applyNumberFormats="0" applyBorderFormats="0" applyFontFormats="0" applyPatternFormats="0" applyAlignmentFormats="0" applyWidthHeightFormats="1" dataCaption="Values" updatedVersion="6" minRefreshableVersion="3" itemPrintTitles="1" createdVersion="5" indent="0" outline="1" outlineData="1" multipleFieldFilters="0" rowHeaderCaption="Antibiotic">
  <location ref="AV2:AW11" firstHeaderRow="1" firstDataRow="1" firstDataCol="1"/>
  <pivotFields count="18">
    <pivotField showAll="0" defaultSubtotal="0"/>
    <pivotField showAll="0"/>
    <pivotField showAll="0"/>
    <pivotField axis="axisRow" showAll="0">
      <items count="11">
        <item x="4"/>
        <item x="3"/>
        <item x="1"/>
        <item x="2"/>
        <item x="0"/>
        <item m="1" x="9"/>
        <item x="6"/>
        <item x="7"/>
        <item m="1" x="8"/>
        <item x="5"/>
        <item t="default"/>
      </items>
    </pivotField>
    <pivotField numFmtId="164" showAll="0"/>
    <pivotField numFmtId="164" showAll="0"/>
    <pivotField dataField="1" showAll="0"/>
    <pivotField showAll="0"/>
    <pivotField showAll="0" defaultSubtotal="0"/>
    <pivotField showAll="0" defaultSubtotal="0"/>
    <pivotField showAll="0" defaultSubtotal="0"/>
    <pivotField showAll="0" defaultSubtotal="0"/>
    <pivotField showAll="0"/>
    <pivotField showAll="0" defaultSubtotal="0"/>
    <pivotField showAll="0" defaultSubtotal="0"/>
    <pivotField showAll="0" defaultSubtotal="0"/>
    <pivotField showAll="0" defaultSubtotal="0"/>
    <pivotField showAll="0" defaultSubtotal="0"/>
  </pivotFields>
  <rowFields count="1">
    <field x="3"/>
  </rowFields>
  <rowItems count="9">
    <i>
      <x/>
    </i>
    <i>
      <x v="1"/>
    </i>
    <i>
      <x v="2"/>
    </i>
    <i>
      <x v="3"/>
    </i>
    <i>
      <x v="4"/>
    </i>
    <i>
      <x v="6"/>
    </i>
    <i>
      <x v="7"/>
    </i>
    <i>
      <x v="9"/>
    </i>
    <i t="grand">
      <x/>
    </i>
  </rowItems>
  <colItems count="1">
    <i/>
  </colItems>
  <dataFields count="1">
    <dataField name="Days" fld="6" baseField="0" baseItem="0"/>
  </dataFields>
  <formats count="4">
    <format dxfId="864">
      <pivotArea field="3" type="button" dataOnly="0" labelOnly="1" outline="0" axis="axisRow" fieldPosition="0"/>
    </format>
    <format dxfId="863">
      <pivotArea dataOnly="0" labelOnly="1" outline="0" axis="axisValues" fieldPosition="0"/>
    </format>
    <format dxfId="862">
      <pivotArea collapsedLevelsAreSubtotals="1" fieldPosition="0">
        <references count="1">
          <reference field="3" count="1">
            <x v="7"/>
          </reference>
        </references>
      </pivotArea>
    </format>
    <format dxfId="861">
      <pivotArea dataOnly="0" labelOnly="1" fieldPosition="0">
        <references count="1">
          <reference field="3" count="1">
            <x v="7"/>
          </reference>
        </references>
      </pivotArea>
    </format>
  </formats>
  <pivotTableStyleInfo name="PivotStyleMedium5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70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900-000003000000}" name="PivotTable13" cacheId="146" applyNumberFormats="0" applyBorderFormats="0" applyFontFormats="0" applyPatternFormats="0" applyAlignmentFormats="0" applyWidthHeightFormats="1" dataCaption="Values" updatedVersion="6" minRefreshableVersion="3" itemPrintTitles="1" createdVersion="5" indent="0" outline="1" outlineData="1" multipleFieldFilters="0" rowHeaderCaption="SBAR Usage and Completeness" colHeaderCaption="Criteria Met?">
  <location ref="BE2:BG5" firstHeaderRow="1" firstDataRow="2" firstDataCol="1"/>
  <pivotFields count="19">
    <pivotField showAll="0" defaultSubtotal="0"/>
    <pivotField subtotalTop="0" showAll="0"/>
    <pivotField subtotalTop="0" showAll="0"/>
    <pivotField subtotalTop="0" showAll="0"/>
    <pivotField numFmtId="164" subtotalTop="0" showAll="0"/>
    <pivotField numFmtId="164" subtotalTop="0" showAll="0"/>
    <pivotField subtotalTop="0" showAll="0"/>
    <pivotField subtotalTop="0" showAll="0"/>
    <pivotField showAll="0" defaultSubtotal="0"/>
    <pivotField showAll="0" defaultSubtotal="0"/>
    <pivotField showAll="0" defaultSubtotal="0"/>
    <pivotField showAll="0" defaultSubtotal="0"/>
    <pivotField subtotalTop="0" showAll="0"/>
    <pivotField showAll="0" defaultSubtotal="0"/>
    <pivotField showAll="0" defaultSubtotal="0"/>
    <pivotField showAll="0" defaultSubtotal="0"/>
    <pivotField axis="axisRow" dataField="1" showAll="0" sortType="descending" defaultSubtotal="0">
      <items count="2">
        <item m="1" x="1"/>
        <item x="0"/>
      </items>
    </pivotField>
    <pivotField axis="axisCol" showAll="0" sortType="descending" defaultSubtotal="0">
      <items count="2">
        <item m="1" x="1"/>
        <item x="0"/>
      </items>
    </pivotField>
    <pivotField showAll="0"/>
  </pivotFields>
  <rowFields count="1">
    <field x="16"/>
  </rowFields>
  <rowItems count="2">
    <i>
      <x v="1"/>
    </i>
    <i t="grand">
      <x/>
    </i>
  </rowItems>
  <colFields count="1">
    <field x="17"/>
  </colFields>
  <colItems count="2">
    <i>
      <x v="1"/>
    </i>
    <i t="grand">
      <x/>
    </i>
  </colItems>
  <dataFields count="1">
    <dataField name="Number" fld="16" subtotal="count" baseField="0" baseItem="0"/>
  </dataFields>
  <formats count="6">
    <format dxfId="430">
      <pivotArea dataOnly="0" labelOnly="1" outline="0" axis="axisValues" fieldPosition="0"/>
    </format>
    <format dxfId="429">
      <pivotArea grandRow="1" outline="0" collapsedLevelsAreSubtotals="1" fieldPosition="0"/>
    </format>
    <format dxfId="428">
      <pivotArea dataOnly="0" labelOnly="1" grandRow="1" outline="0" fieldPosition="0"/>
    </format>
    <format dxfId="427">
      <pivotArea field="16" type="button" dataOnly="0" labelOnly="1" outline="0" axis="axisRow" fieldPosition="0"/>
    </format>
    <format dxfId="426">
      <pivotArea field="17" type="button" dataOnly="0" labelOnly="1" outline="0" axis="axisCol" fieldPosition="0"/>
    </format>
    <format dxfId="425">
      <pivotArea dataOnly="0" labelOnly="1" grandCol="1" outline="0" fieldPosition="0"/>
    </format>
  </formats>
  <pivotTableStyleInfo name="PivotStyleMedium7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7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900-000004000000}" name="PivotTable2" cacheId="146" applyNumberFormats="0" applyBorderFormats="0" applyFontFormats="0" applyPatternFormats="0" applyAlignmentFormats="0" applyWidthHeightFormats="1" dataCaption="Values" showMissing="0" updatedVersion="6" minRefreshableVersion="3" itemPrintTitles="1" createdVersion="6" indent="0" outline="1" outlineData="1" multipleFieldFilters="0" rowHeaderCaption="CRE, ESBL, MRSA, or VRE?">
  <location ref="BB2:BC4" firstHeaderRow="1" firstDataRow="1" firstDataCol="1"/>
  <pivotFields count="19"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axis="axisRow" dataField="1" showAll="0" defaultSubtotal="0">
      <items count="2">
        <item m="1" x="1"/>
        <item x="0"/>
      </items>
    </pivotField>
    <pivotField showAll="0" defaultSubtotal="0"/>
    <pivotField showAll="0" defaultSubtotal="0"/>
    <pivotField showAll="0" defaultSubtotal="0"/>
    <pivotField showAll="0" defaultSubtotal="0"/>
    <pivotField showAll="0"/>
  </pivotFields>
  <rowFields count="1">
    <field x="13"/>
  </rowFields>
  <rowItems count="2">
    <i>
      <x v="1"/>
    </i>
    <i t="grand">
      <x/>
    </i>
  </rowItems>
  <colItems count="1">
    <i/>
  </colItems>
  <dataFields count="1">
    <dataField name="Number" fld="13" subtotal="count" baseField="0" baseItem="0"/>
  </dataFields>
  <pivotTableStyleInfo name="PivotStyleMedium1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7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900-000000000000}" name="PivotTable10" cacheId="146" applyNumberFormats="0" applyBorderFormats="0" applyFontFormats="0" applyPatternFormats="0" applyAlignmentFormats="0" applyWidthHeightFormats="1" dataCaption="Values" updatedVersion="6" minRefreshableVersion="3" itemPrintTitles="1" createdVersion="5" indent="0" outline="1" outlineData="1" multipleFieldFilters="0" rowHeaderCaption="Micro Test Sent">
  <location ref="AS2:AT5" firstHeaderRow="1" firstDataRow="1" firstDataCol="1"/>
  <pivotFields count="19">
    <pivotField showAll="0" defaultSubtotal="0"/>
    <pivotField showAll="0"/>
    <pivotField showAll="0"/>
    <pivotField showAll="0"/>
    <pivotField numFmtId="164" showAll="0"/>
    <pivotField numFmtId="164" showAll="0"/>
    <pivotField showAll="0"/>
    <pivotField showAll="0"/>
    <pivotField showAll="0" defaultSubtotal="0"/>
    <pivotField axis="axisRow" dataField="1" showAll="0" defaultSubtotal="0">
      <items count="3">
        <item m="1" x="2"/>
        <item x="0"/>
        <item x="1"/>
      </items>
    </pivotField>
    <pivotField showAll="0" defaultSubtotal="0"/>
    <pivotField showAll="0" defaultSubtotal="0"/>
    <pivotField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/>
  </pivotFields>
  <rowFields count="1">
    <field x="9"/>
  </rowFields>
  <rowItems count="3">
    <i>
      <x v="1"/>
    </i>
    <i>
      <x v="2"/>
    </i>
    <i t="grand">
      <x/>
    </i>
  </rowItems>
  <colItems count="1">
    <i/>
  </colItems>
  <dataFields count="1">
    <dataField name="Number" fld="9" subtotal="count" baseField="0" baseItem="0"/>
  </dataFields>
  <formats count="3">
    <format dxfId="433">
      <pivotArea field="9" type="button" dataOnly="0" labelOnly="1" outline="0" axis="axisRow" fieldPosition="0"/>
    </format>
    <format dxfId="432">
      <pivotArea dataOnly="0" labelOnly="1" outline="0" axis="axisValues" fieldPosition="0"/>
    </format>
    <format dxfId="431">
      <pivotArea dataOnly="0" labelOnly="1" outline="0" axis="axisValues" fieldPosition="0"/>
    </format>
  </formats>
  <pivotTableStyleInfo name="PivotStyleMedium4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7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A00-000000000000}" name="PivotTable10" cacheId="157" applyNumberFormats="0" applyBorderFormats="0" applyFontFormats="0" applyPatternFormats="0" applyAlignmentFormats="0" applyWidthHeightFormats="1" dataCaption="Values" updatedVersion="6" minRefreshableVersion="3" itemPrintTitles="1" createdVersion="5" indent="0" outline="1" outlineData="1" multipleFieldFilters="0" rowHeaderCaption="Micro Test Sent">
  <location ref="AS2:AT5" firstHeaderRow="1" firstDataRow="1" firstDataCol="1"/>
  <pivotFields count="19">
    <pivotField showAll="0" defaultSubtotal="0"/>
    <pivotField showAll="0"/>
    <pivotField showAll="0"/>
    <pivotField showAll="0"/>
    <pivotField numFmtId="164" showAll="0"/>
    <pivotField numFmtId="164" showAll="0"/>
    <pivotField showAll="0"/>
    <pivotField showAll="0"/>
    <pivotField showAll="0" defaultSubtotal="0"/>
    <pivotField axis="axisRow" dataField="1" showAll="0" defaultSubtotal="0">
      <items count="3">
        <item m="1" x="2"/>
        <item x="0"/>
        <item x="1"/>
      </items>
    </pivotField>
    <pivotField showAll="0" defaultSubtotal="0"/>
    <pivotField showAll="0" defaultSubtotal="0"/>
    <pivotField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/>
  </pivotFields>
  <rowFields count="1">
    <field x="9"/>
  </rowFields>
  <rowItems count="3">
    <i>
      <x v="1"/>
    </i>
    <i>
      <x v="2"/>
    </i>
    <i t="grand">
      <x/>
    </i>
  </rowItems>
  <colItems count="1">
    <i/>
  </colItems>
  <dataFields count="1">
    <dataField name="Number" fld="9" subtotal="count" baseField="0" baseItem="0"/>
  </dataFields>
  <formats count="3">
    <format dxfId="341">
      <pivotArea field="9" type="button" dataOnly="0" labelOnly="1" outline="0" axis="axisRow" fieldPosition="0"/>
    </format>
    <format dxfId="340">
      <pivotArea dataOnly="0" labelOnly="1" outline="0" axis="axisValues" fieldPosition="0"/>
    </format>
    <format dxfId="339">
      <pivotArea dataOnly="0" labelOnly="1" outline="0" axis="axisValues" fieldPosition="0"/>
    </format>
  </formats>
  <pivotTableStyleInfo name="PivotStyleMedium4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7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A00-000006000000}" name="PivotTable8" cacheId="157" applyNumberFormats="0" applyBorderFormats="0" applyFontFormats="0" applyPatternFormats="0" applyAlignmentFormats="0" applyWidthHeightFormats="1" dataCaption="Values" showMissing="0" updatedVersion="6" minRefreshableVersion="3" itemPrintTitles="1" createdVersion="5" indent="0" outline="1" outlineData="1" multipleFieldFilters="0" rowHeaderCaption="Diagnosis" fieldListSortAscending="1" customListSort="0">
  <location ref="X2:Y5" firstHeaderRow="1" firstDataRow="1" firstDataCol="1"/>
  <pivotFields count="19">
    <pivotField showAll="0" defaultSubtotal="0"/>
    <pivotField showAll="0"/>
    <pivotField axis="axisRow" dataField="1" showAll="0">
      <items count="4">
        <item m="1" x="2"/>
        <item x="0"/>
        <item x="1"/>
        <item t="default"/>
      </items>
    </pivotField>
    <pivotField showAll="0"/>
    <pivotField numFmtId="164" showAll="0"/>
    <pivotField numFmtId="164" showAll="0"/>
    <pivotField showAll="0"/>
    <pivotField showAll="0"/>
    <pivotField showAll="0" defaultSubtotal="0"/>
    <pivotField showAll="0" defaultSubtotal="0"/>
    <pivotField showAll="0" defaultSubtotal="0"/>
    <pivotField showAll="0" defaultSubtotal="0"/>
    <pivotField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/>
  </pivotFields>
  <rowFields count="1">
    <field x="2"/>
  </rowFields>
  <rowItems count="3">
    <i>
      <x v="1"/>
    </i>
    <i>
      <x v="2"/>
    </i>
    <i t="grand">
      <x/>
    </i>
  </rowItems>
  <colItems count="1">
    <i/>
  </colItems>
  <dataFields count="1">
    <dataField name="Number" fld="2" subtotal="count" baseField="0" baseItem="0"/>
  </dataFields>
  <formats count="4">
    <format dxfId="345">
      <pivotArea field="2" type="button" dataOnly="0" labelOnly="1" outline="0" axis="axisRow" fieldPosition="0"/>
    </format>
    <format dxfId="344">
      <pivotArea dataOnly="0" labelOnly="1" outline="0" axis="axisValues" fieldPosition="0"/>
    </format>
    <format dxfId="343">
      <pivotArea field="2" type="button" dataOnly="0" labelOnly="1" outline="0" axis="axisRow" fieldPosition="0"/>
    </format>
    <format dxfId="342">
      <pivotArea dataOnly="0" labelOnly="1" outline="0" axis="axisValues" fieldPosition="0"/>
    </format>
  </formats>
  <pivotTableStyleInfo name="PivotStyleMedium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7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A00-000001000000}" name="PivotTable11" cacheId="157" applyNumberFormats="0" applyBorderFormats="0" applyFontFormats="0" applyPatternFormats="0" applyAlignmentFormats="0" applyWidthHeightFormats="1" dataCaption="Values" updatedVersion="6" minRefreshableVersion="3" itemPrintTitles="1" createdVersion="5" indent="0" outline="1" outlineData="1" multipleFieldFilters="0" rowHeaderCaption="Antibiotic">
  <location ref="AV2:AW6" firstHeaderRow="1" firstDataRow="1" firstDataCol="1"/>
  <pivotFields count="19">
    <pivotField showAll="0" defaultSubtotal="0"/>
    <pivotField showAll="0"/>
    <pivotField showAll="0"/>
    <pivotField axis="axisRow" showAll="0">
      <items count="5">
        <item m="1" x="3"/>
        <item x="0"/>
        <item x="1"/>
        <item x="2"/>
        <item t="default"/>
      </items>
    </pivotField>
    <pivotField numFmtId="164" showAll="0"/>
    <pivotField numFmtId="164" showAll="0"/>
    <pivotField dataField="1" showAll="0"/>
    <pivotField showAll="0"/>
    <pivotField showAll="0" defaultSubtotal="0"/>
    <pivotField showAll="0" defaultSubtotal="0"/>
    <pivotField showAll="0" defaultSubtotal="0"/>
    <pivotField showAll="0" defaultSubtotal="0"/>
    <pivotField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/>
  </pivotFields>
  <rowFields count="1">
    <field x="3"/>
  </rowFields>
  <rowItems count="4">
    <i>
      <x v="1"/>
    </i>
    <i>
      <x v="2"/>
    </i>
    <i>
      <x v="3"/>
    </i>
    <i t="grand">
      <x/>
    </i>
  </rowItems>
  <colItems count="1">
    <i/>
  </colItems>
  <dataFields count="1">
    <dataField name="Days" fld="6" baseField="0" baseItem="0"/>
  </dataFields>
  <formats count="2">
    <format dxfId="347">
      <pivotArea field="3" type="button" dataOnly="0" labelOnly="1" outline="0" axis="axisRow" fieldPosition="0"/>
    </format>
    <format dxfId="346">
      <pivotArea dataOnly="0" labelOnly="1" outline="0" axis="axisValues" fieldPosition="0"/>
    </format>
  </formats>
  <pivotTableStyleInfo name="PivotStyleMedium5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76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A00-000005000000}" name="PivotTable7" cacheId="157" applyNumberFormats="0" applyBorderFormats="0" applyFontFormats="0" applyPatternFormats="0" applyAlignmentFormats="0" applyWidthHeightFormats="1" dataCaption="Values" showMissing="0" updatedVersion="6" minRefreshableVersion="3" itemPrintTitles="1" createdVersion="5" indent="0" outline="1" outlineData="1" multipleFieldFilters="0" rowHeaderCaption="Resident">
  <location ref="U2:V7" firstHeaderRow="1" firstDataRow="1" firstDataCol="1"/>
  <pivotFields count="19">
    <pivotField axis="axisRow" dataField="1" showAll="0" defaultSubtotal="0">
      <items count="5">
        <item m="1" x="4"/>
        <item x="0"/>
        <item x="1"/>
        <item x="2"/>
        <item x="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subtotalTop="0" showAll="0">
      <extLst>
        <ext xmlns:x14="http://schemas.microsoft.com/office/spreadsheetml/2009/9/main" uri="{2946ED86-A175-432a-8AC1-64E0C546D7DE}">
          <x14:pivotField fillDownLabels="1"/>
        </ext>
      </extLst>
    </pivotField>
    <pivotField subtotalTop="0" showAll="0">
      <extLst>
        <ext xmlns:x14="http://schemas.microsoft.com/office/spreadsheetml/2009/9/main" uri="{2946ED86-A175-432a-8AC1-64E0C546D7DE}">
          <x14:pivotField fillDownLabels="1"/>
        </ext>
      </extLst>
    </pivotField>
    <pivotField subtotalTop="0" showAll="0">
      <extLst>
        <ext xmlns:x14="http://schemas.microsoft.com/office/spreadsheetml/2009/9/main" uri="{2946ED86-A175-432a-8AC1-64E0C546D7DE}">
          <x14:pivotField fillDownLabels="1"/>
        </ext>
      </extLst>
    </pivotField>
    <pivotField numFmtId="164" subtotalTop="0" showAll="0">
      <extLst>
        <ext xmlns:x14="http://schemas.microsoft.com/office/spreadsheetml/2009/9/main" uri="{2946ED86-A175-432a-8AC1-64E0C546D7DE}">
          <x14:pivotField fillDownLabels="1"/>
        </ext>
      </extLst>
    </pivotField>
    <pivotField numFmtId="164" subtotalTop="0" showAll="0">
      <extLst>
        <ext xmlns:x14="http://schemas.microsoft.com/office/spreadsheetml/2009/9/main" uri="{2946ED86-A175-432a-8AC1-64E0C546D7DE}">
          <x14:pivotField fillDownLabels="1"/>
        </ext>
      </extLst>
    </pivotField>
    <pivotField subtotalTop="0" showAll="0">
      <extLst>
        <ext xmlns:x14="http://schemas.microsoft.com/office/spreadsheetml/2009/9/main" uri="{2946ED86-A175-432a-8AC1-64E0C546D7DE}">
          <x14:pivotField fillDownLabels="1"/>
        </ext>
      </extLst>
    </pivotField>
    <pivotField subtotalTop="0" showAll="0">
      <extLst>
        <ext xmlns:x14="http://schemas.microsoft.com/office/spreadsheetml/2009/9/main" uri="{2946ED86-A175-432a-8AC1-64E0C546D7DE}">
          <x14:pivotField fillDownLabels="1"/>
        </ext>
      </extLst>
    </pivotField>
    <pivotField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subtotalTop="0" showAll="0">
      <extLst>
        <ext xmlns:x14="http://schemas.microsoft.com/office/spreadsheetml/2009/9/main" uri="{2946ED86-A175-432a-8AC1-64E0C546D7DE}">
          <x14:pivotField fillDownLabels="1"/>
        </ext>
      </extLst>
    </pivotField>
    <pivotField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showAl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1">
    <field x="0"/>
  </rowFields>
  <rowItems count="5">
    <i>
      <x v="1"/>
    </i>
    <i>
      <x v="2"/>
    </i>
    <i>
      <x v="3"/>
    </i>
    <i>
      <x v="4"/>
    </i>
    <i t="grand">
      <x/>
    </i>
  </rowItems>
  <colItems count="1">
    <i/>
  </colItems>
  <dataFields count="1">
    <dataField name="Number of Entries" fld="0" subtotal="count" baseField="0" baseItem="0"/>
  </dataFields>
  <formats count="2">
    <format dxfId="349">
      <pivotArea dataOnly="0" labelOnly="1" outline="0" axis="axisValues" fieldPosition="0"/>
    </format>
    <format dxfId="348">
      <pivotArea dataOnly="0" labelOnly="1" outline="0" axis="axisValues" fieldPosition="0"/>
    </format>
  </formats>
  <pivotTableStyleInfo name="PivotStyleMedium1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77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A00-000003000000}" name="PivotTable13" cacheId="157" applyNumberFormats="0" applyBorderFormats="0" applyFontFormats="0" applyPatternFormats="0" applyAlignmentFormats="0" applyWidthHeightFormats="1" dataCaption="Values" updatedVersion="6" minRefreshableVersion="3" itemPrintTitles="1" createdVersion="5" indent="0" outline="1" outlineData="1" multipleFieldFilters="0" rowHeaderCaption="SBAR Usage and Completeness" colHeaderCaption="Criteria Met?">
  <location ref="BE2:BH6" firstHeaderRow="1" firstDataRow="2" firstDataCol="1"/>
  <pivotFields count="19">
    <pivotField showAll="0" defaultSubtotal="0"/>
    <pivotField subtotalTop="0" showAll="0"/>
    <pivotField subtotalTop="0" showAll="0"/>
    <pivotField subtotalTop="0" showAll="0"/>
    <pivotField numFmtId="164" subtotalTop="0" showAll="0"/>
    <pivotField numFmtId="164" subtotalTop="0" showAll="0"/>
    <pivotField subtotalTop="0" showAll="0"/>
    <pivotField subtotalTop="0" showAll="0"/>
    <pivotField showAll="0" defaultSubtotal="0"/>
    <pivotField showAll="0" defaultSubtotal="0"/>
    <pivotField showAll="0" defaultSubtotal="0"/>
    <pivotField showAll="0" defaultSubtotal="0"/>
    <pivotField subtotalTop="0" showAll="0"/>
    <pivotField showAll="0" defaultSubtotal="0"/>
    <pivotField showAll="0" defaultSubtotal="0"/>
    <pivotField showAll="0" defaultSubtotal="0"/>
    <pivotField axis="axisRow" dataField="1" showAll="0" sortType="descending" defaultSubtotal="0">
      <items count="3">
        <item m="1" x="2"/>
        <item x="0"/>
        <item x="1"/>
      </items>
    </pivotField>
    <pivotField axis="axisCol" showAll="0" sortType="descending" defaultSubtotal="0">
      <items count="3">
        <item m="1" x="2"/>
        <item x="0"/>
        <item x="1"/>
      </items>
    </pivotField>
    <pivotField showAll="0"/>
  </pivotFields>
  <rowFields count="1">
    <field x="16"/>
  </rowFields>
  <rowItems count="3">
    <i>
      <x v="1"/>
    </i>
    <i>
      <x v="2"/>
    </i>
    <i t="grand">
      <x/>
    </i>
  </rowItems>
  <colFields count="1">
    <field x="17"/>
  </colFields>
  <colItems count="3">
    <i>
      <x v="1"/>
    </i>
    <i>
      <x v="2"/>
    </i>
    <i t="grand">
      <x/>
    </i>
  </colItems>
  <dataFields count="1">
    <dataField name="Number" fld="16" subtotal="count" baseField="0" baseItem="0"/>
  </dataFields>
  <formats count="6">
    <format dxfId="355">
      <pivotArea dataOnly="0" labelOnly="1" outline="0" axis="axisValues" fieldPosition="0"/>
    </format>
    <format dxfId="354">
      <pivotArea grandRow="1" outline="0" collapsedLevelsAreSubtotals="1" fieldPosition="0"/>
    </format>
    <format dxfId="353">
      <pivotArea dataOnly="0" labelOnly="1" grandRow="1" outline="0" fieldPosition="0"/>
    </format>
    <format dxfId="352">
      <pivotArea field="16" type="button" dataOnly="0" labelOnly="1" outline="0" axis="axisRow" fieldPosition="0"/>
    </format>
    <format dxfId="351">
      <pivotArea field="17" type="button" dataOnly="0" labelOnly="1" outline="0" axis="axisCol" fieldPosition="0"/>
    </format>
    <format dxfId="350">
      <pivotArea dataOnly="0" labelOnly="1" grandCol="1" outline="0" fieldPosition="0"/>
    </format>
  </formats>
  <pivotTableStyleInfo name="PivotStyleMedium7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78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A00-000002000000}" name="PivotTable12" cacheId="157" applyNumberFormats="0" applyBorderFormats="0" applyFontFormats="0" applyPatternFormats="0" applyAlignmentFormats="0" applyWidthHeightFormats="1" dataCaption="Values" updatedVersion="6" minRefreshableVersion="3" itemPrintTitles="1" createdVersion="5" indent="0" outline="1" outlineData="1" multipleFieldFilters="0" rowHeaderCaption="Location of Infection Onset">
  <location ref="AY2:AZ5" firstHeaderRow="1" firstDataRow="1" firstDataCol="1"/>
  <pivotFields count="19">
    <pivotField showAll="0" defaultSubtotal="0"/>
    <pivotField showAll="0"/>
    <pivotField showAll="0"/>
    <pivotField showAll="0"/>
    <pivotField numFmtId="164" showAll="0"/>
    <pivotField numFmtId="164" showAll="0"/>
    <pivotField showAll="0"/>
    <pivotField showAll="0"/>
    <pivotField showAll="0" defaultSubtotal="0"/>
    <pivotField showAll="0" defaultSubtotal="0"/>
    <pivotField showAll="0" defaultSubtotal="0"/>
    <pivotField showAll="0" defaultSubtotal="0"/>
    <pivotField showAll="0"/>
    <pivotField showAll="0" defaultSubtotal="0"/>
    <pivotField showAll="0" defaultSubtotal="0"/>
    <pivotField axis="axisRow" dataField="1" showAll="0" defaultSubtotal="0">
      <items count="3">
        <item m="1" x="2"/>
        <item x="0"/>
        <item x="1"/>
      </items>
    </pivotField>
    <pivotField showAll="0" defaultSubtotal="0"/>
    <pivotField showAll="0" defaultSubtotal="0"/>
    <pivotField showAll="0"/>
  </pivotFields>
  <rowFields count="1">
    <field x="15"/>
  </rowFields>
  <rowItems count="3">
    <i>
      <x v="1"/>
    </i>
    <i>
      <x v="2"/>
    </i>
    <i t="grand">
      <x/>
    </i>
  </rowItems>
  <colItems count="1">
    <i/>
  </colItems>
  <dataFields count="1">
    <dataField name="Number" fld="15" subtotal="count" baseField="0" baseItem="0"/>
  </dataFields>
  <formats count="3">
    <format dxfId="358">
      <pivotArea dataOnly="0" labelOnly="1" outline="0" axis="axisValues" fieldPosition="0"/>
    </format>
    <format dxfId="357">
      <pivotArea field="15" type="button" dataOnly="0" labelOnly="1" outline="0" axis="axisRow" fieldPosition="0"/>
    </format>
    <format dxfId="356">
      <pivotArea field="15" type="button" dataOnly="0" labelOnly="1" outline="0" axis="axisRow" fieldPosition="0"/>
    </format>
  </formats>
  <pivotTableStyleInfo name="PivotStyleMedium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79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A00-000007000000}" name="PivotTable9" cacheId="157" applyNumberFormats="0" applyBorderFormats="0" applyFontFormats="0" applyPatternFormats="0" applyAlignmentFormats="0" applyWidthHeightFormats="1" dataCaption="Values" updatedVersion="6" minRefreshableVersion="3" itemPrintTitles="1" createdVersion="5" indent="0" outline="1" outlineData="1" multipleFieldFilters="0" rowHeaderCaption="Antibiotic" colHeaderCaption="Prescribers">
  <location ref="AA2:AD7" firstHeaderRow="1" firstDataRow="2" firstDataCol="1"/>
  <pivotFields count="19">
    <pivotField showAll="0" defaultSubtotal="0"/>
    <pivotField showAll="0"/>
    <pivotField showAll="0"/>
    <pivotField axis="axisRow" dataField="1" showAll="0">
      <items count="5">
        <item m="1" x="3"/>
        <item x="0"/>
        <item x="1"/>
        <item x="2"/>
        <item t="default"/>
      </items>
    </pivotField>
    <pivotField numFmtId="164" showAll="0"/>
    <pivotField numFmtId="164" showAll="0"/>
    <pivotField showAll="0"/>
    <pivotField axis="axisCol" showAll="0">
      <items count="4">
        <item m="1" x="2"/>
        <item x="0"/>
        <item x="1"/>
        <item t="default"/>
      </items>
    </pivotField>
    <pivotField showAll="0" defaultSubtotal="0"/>
    <pivotField showAll="0" defaultSubtotal="0"/>
    <pivotField showAll="0" defaultSubtotal="0"/>
    <pivotField showAll="0" defaultSubtotal="0"/>
    <pivotField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/>
  </pivotFields>
  <rowFields count="1">
    <field x="3"/>
  </rowFields>
  <rowItems count="4">
    <i>
      <x v="1"/>
    </i>
    <i>
      <x v="2"/>
    </i>
    <i>
      <x v="3"/>
    </i>
    <i t="grand">
      <x/>
    </i>
  </rowItems>
  <colFields count="1">
    <field x="7"/>
  </colFields>
  <colItems count="3">
    <i>
      <x v="1"/>
    </i>
    <i>
      <x v="2"/>
    </i>
    <i t="grand">
      <x/>
    </i>
  </colItems>
  <dataFields count="1">
    <dataField name="ABX by Prescribers" fld="3" subtotal="count" baseField="0" baseItem="0"/>
  </dataFields>
  <formats count="12">
    <format dxfId="370">
      <pivotArea type="origin" dataOnly="0" labelOnly="1" outline="0" fieldPosition="0"/>
    </format>
    <format dxfId="369">
      <pivotArea dataOnly="0" labelOnly="1" fieldPosition="0">
        <references count="1">
          <reference field="7" count="0"/>
        </references>
      </pivotArea>
    </format>
    <format dxfId="368">
      <pivotArea dataOnly="0" labelOnly="1" grandCol="1" outline="0" fieldPosition="0"/>
    </format>
    <format dxfId="367">
      <pivotArea type="origin" dataOnly="0" labelOnly="1" outline="0" fieldPosition="0"/>
    </format>
    <format dxfId="366">
      <pivotArea field="3" type="button" dataOnly="0" labelOnly="1" outline="0" axis="axisRow" fieldPosition="0"/>
    </format>
    <format dxfId="365">
      <pivotArea field="7" type="button" dataOnly="0" labelOnly="1" outline="0" axis="axisCol" fieldPosition="0"/>
    </format>
    <format dxfId="364">
      <pivotArea type="origin" dataOnly="0" labelOnly="1" outline="0" fieldPosition="0"/>
    </format>
    <format dxfId="363">
      <pivotArea type="origin" dataOnly="0" labelOnly="1" outline="0" fieldPosition="0"/>
    </format>
    <format dxfId="362">
      <pivotArea type="origin" dataOnly="0" labelOnly="1" outline="0" fieldPosition="0"/>
    </format>
    <format dxfId="361">
      <pivotArea type="origin" dataOnly="0" labelOnly="1" outline="0" fieldPosition="0"/>
    </format>
    <format dxfId="360">
      <pivotArea type="origin" dataOnly="0" labelOnly="1" outline="0" fieldPosition="0"/>
    </format>
    <format dxfId="359">
      <pivotArea type="origin" dataOnly="0" labelOnly="1" outline="0" fieldPosition="0"/>
    </format>
  </formats>
  <pivotTableStyleInfo name="PivotStyleMedium3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8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7000000}" name="PivotTable9" cacheId="24" applyNumberFormats="0" applyBorderFormats="0" applyFontFormats="0" applyPatternFormats="0" applyAlignmentFormats="0" applyWidthHeightFormats="1" dataCaption="Values" updatedVersion="6" minRefreshableVersion="3" itemPrintTitles="1" createdVersion="5" indent="0" outline="1" outlineData="1" multipleFieldFilters="0" rowHeaderCaption="Antibiotic" colHeaderCaption="Prescribers">
  <location ref="AA2:AG12" firstHeaderRow="1" firstDataRow="2" firstDataCol="1"/>
  <pivotFields count="18">
    <pivotField showAll="0" defaultSubtotal="0"/>
    <pivotField showAll="0"/>
    <pivotField showAll="0"/>
    <pivotField axis="axisRow" dataField="1" showAll="0">
      <items count="11">
        <item x="4"/>
        <item x="3"/>
        <item x="1"/>
        <item x="2"/>
        <item x="0"/>
        <item m="1" x="9"/>
        <item x="6"/>
        <item x="7"/>
        <item m="1" x="8"/>
        <item x="5"/>
        <item t="default"/>
      </items>
    </pivotField>
    <pivotField numFmtId="164" showAll="0"/>
    <pivotField numFmtId="164" showAll="0"/>
    <pivotField showAll="0"/>
    <pivotField axis="axisCol" showAll="0">
      <items count="7">
        <item x="0"/>
        <item x="2"/>
        <item x="1"/>
        <item x="3"/>
        <item x="4"/>
        <item m="1" x="5"/>
        <item t="default"/>
      </items>
    </pivotField>
    <pivotField showAll="0" defaultSubtotal="0"/>
    <pivotField showAll="0" defaultSubtotal="0"/>
    <pivotField showAll="0" defaultSubtotal="0"/>
    <pivotField showAll="0" defaultSubtotal="0"/>
    <pivotField showAll="0"/>
    <pivotField showAll="0" defaultSubtotal="0"/>
    <pivotField showAll="0" defaultSubtotal="0"/>
    <pivotField showAll="0" defaultSubtotal="0"/>
    <pivotField showAll="0" defaultSubtotal="0"/>
    <pivotField showAll="0" defaultSubtotal="0"/>
  </pivotFields>
  <rowFields count="1">
    <field x="3"/>
  </rowFields>
  <rowItems count="9">
    <i>
      <x/>
    </i>
    <i>
      <x v="1"/>
    </i>
    <i>
      <x v="2"/>
    </i>
    <i>
      <x v="3"/>
    </i>
    <i>
      <x v="4"/>
    </i>
    <i>
      <x v="6"/>
    </i>
    <i>
      <x v="7"/>
    </i>
    <i>
      <x v="9"/>
    </i>
    <i t="grand">
      <x/>
    </i>
  </rowItems>
  <colFields count="1">
    <field x="7"/>
  </colFields>
  <colItems count="6">
    <i>
      <x/>
    </i>
    <i>
      <x v="1"/>
    </i>
    <i>
      <x v="2"/>
    </i>
    <i>
      <x v="3"/>
    </i>
    <i>
      <x v="4"/>
    </i>
    <i t="grand">
      <x/>
    </i>
  </colItems>
  <dataFields count="1">
    <dataField name="ABX by Prescribers" fld="3" subtotal="count" baseField="0" baseItem="0"/>
  </dataFields>
  <formats count="14">
    <format dxfId="878">
      <pivotArea type="origin" dataOnly="0" labelOnly="1" outline="0" fieldPosition="0"/>
    </format>
    <format dxfId="877">
      <pivotArea dataOnly="0" labelOnly="1" fieldPosition="0">
        <references count="1">
          <reference field="7" count="0"/>
        </references>
      </pivotArea>
    </format>
    <format dxfId="876">
      <pivotArea dataOnly="0" labelOnly="1" grandCol="1" outline="0" fieldPosition="0"/>
    </format>
    <format dxfId="875">
      <pivotArea type="origin" dataOnly="0" labelOnly="1" outline="0" fieldPosition="0"/>
    </format>
    <format dxfId="874">
      <pivotArea field="3" type="button" dataOnly="0" labelOnly="1" outline="0" axis="axisRow" fieldPosition="0"/>
    </format>
    <format dxfId="873">
      <pivotArea field="7" type="button" dataOnly="0" labelOnly="1" outline="0" axis="axisCol" fieldPosition="0"/>
    </format>
    <format dxfId="872">
      <pivotArea collapsedLevelsAreSubtotals="1" fieldPosition="0">
        <references count="1">
          <reference field="3" count="1">
            <x v="6"/>
          </reference>
        </references>
      </pivotArea>
    </format>
    <format dxfId="871">
      <pivotArea dataOnly="0" labelOnly="1" fieldPosition="0">
        <references count="1">
          <reference field="3" count="1">
            <x v="6"/>
          </reference>
        </references>
      </pivotArea>
    </format>
    <format dxfId="870">
      <pivotArea type="origin" dataOnly="0" labelOnly="1" outline="0" fieldPosition="0"/>
    </format>
    <format dxfId="869">
      <pivotArea type="origin" dataOnly="0" labelOnly="1" outline="0" fieldPosition="0"/>
    </format>
    <format dxfId="868">
      <pivotArea type="origin" dataOnly="0" labelOnly="1" outline="0" fieldPosition="0"/>
    </format>
    <format dxfId="867">
      <pivotArea type="origin" dataOnly="0" labelOnly="1" outline="0" fieldPosition="0"/>
    </format>
    <format dxfId="866">
      <pivotArea type="origin" dataOnly="0" labelOnly="1" outline="0" fieldPosition="0"/>
    </format>
    <format dxfId="865">
      <pivotArea type="origin" dataOnly="0" labelOnly="1" outline="0" fieldPosition="0"/>
    </format>
  </formats>
  <pivotTableStyleInfo name="PivotStyleMedium3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80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A00-000004000000}" name="PivotTable2" cacheId="157" applyNumberFormats="0" applyBorderFormats="0" applyFontFormats="0" applyPatternFormats="0" applyAlignmentFormats="0" applyWidthHeightFormats="1" dataCaption="Values" showMissing="0" updatedVersion="6" minRefreshableVersion="3" itemPrintTitles="1" createdVersion="6" indent="0" outline="1" outlineData="1" multipleFieldFilters="0" rowHeaderCaption="CRE, ESBL, MRSA, or VRE?">
  <location ref="BB2:BC4" firstHeaderRow="1" firstDataRow="1" firstDataCol="1"/>
  <pivotFields count="19"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axis="axisRow" dataField="1" showAll="0" defaultSubtotal="0">
      <items count="2">
        <item m="1" x="1"/>
        <item x="0"/>
      </items>
    </pivotField>
    <pivotField showAll="0" defaultSubtotal="0"/>
    <pivotField showAll="0" defaultSubtotal="0"/>
    <pivotField showAll="0" defaultSubtotal="0"/>
    <pivotField showAll="0" defaultSubtotal="0"/>
    <pivotField showAll="0"/>
  </pivotFields>
  <rowFields count="1">
    <field x="13"/>
  </rowFields>
  <rowItems count="2">
    <i>
      <x v="1"/>
    </i>
    <i t="grand">
      <x/>
    </i>
  </rowItems>
  <colItems count="1">
    <i/>
  </colItems>
  <dataFields count="1">
    <dataField name="Number" fld="13" subtotal="count" baseField="0" baseItem="0"/>
  </dataFields>
  <pivotTableStyleInfo name="PivotStyleMedium1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8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B00-000005000000}" name="PivotTable7" cacheId="168" applyNumberFormats="0" applyBorderFormats="0" applyFontFormats="0" applyPatternFormats="0" applyAlignmentFormats="0" applyWidthHeightFormats="1" dataCaption="Values" showMissing="0" updatedVersion="6" minRefreshableVersion="3" itemPrintTitles="1" createdVersion="5" indent="0" outline="1" outlineData="1" multipleFieldFilters="0" rowHeaderCaption="Resident">
  <location ref="U2:V7" firstHeaderRow="1" firstDataRow="1" firstDataCol="1"/>
  <pivotFields count="19">
    <pivotField axis="axisRow" dataField="1" showAll="0" defaultSubtotal="0">
      <items count="5">
        <item m="1" x="4"/>
        <item x="0"/>
        <item x="1"/>
        <item x="2"/>
        <item x="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subtotalTop="0" showAll="0">
      <extLst>
        <ext xmlns:x14="http://schemas.microsoft.com/office/spreadsheetml/2009/9/main" uri="{2946ED86-A175-432a-8AC1-64E0C546D7DE}">
          <x14:pivotField fillDownLabels="1"/>
        </ext>
      </extLst>
    </pivotField>
    <pivotField subtotalTop="0" showAll="0">
      <extLst>
        <ext xmlns:x14="http://schemas.microsoft.com/office/spreadsheetml/2009/9/main" uri="{2946ED86-A175-432a-8AC1-64E0C546D7DE}">
          <x14:pivotField fillDownLabels="1"/>
        </ext>
      </extLst>
    </pivotField>
    <pivotField subtotalTop="0" showAll="0">
      <extLst>
        <ext xmlns:x14="http://schemas.microsoft.com/office/spreadsheetml/2009/9/main" uri="{2946ED86-A175-432a-8AC1-64E0C546D7DE}">
          <x14:pivotField fillDownLabels="1"/>
        </ext>
      </extLst>
    </pivotField>
    <pivotField numFmtId="164" subtotalTop="0" showAll="0">
      <extLst>
        <ext xmlns:x14="http://schemas.microsoft.com/office/spreadsheetml/2009/9/main" uri="{2946ED86-A175-432a-8AC1-64E0C546D7DE}">
          <x14:pivotField fillDownLabels="1"/>
        </ext>
      </extLst>
    </pivotField>
    <pivotField numFmtId="164" subtotalTop="0" showAll="0">
      <extLst>
        <ext xmlns:x14="http://schemas.microsoft.com/office/spreadsheetml/2009/9/main" uri="{2946ED86-A175-432a-8AC1-64E0C546D7DE}">
          <x14:pivotField fillDownLabels="1"/>
        </ext>
      </extLst>
    </pivotField>
    <pivotField subtotalTop="0" showAll="0">
      <extLst>
        <ext xmlns:x14="http://schemas.microsoft.com/office/spreadsheetml/2009/9/main" uri="{2946ED86-A175-432a-8AC1-64E0C546D7DE}">
          <x14:pivotField fillDownLabels="1"/>
        </ext>
      </extLst>
    </pivotField>
    <pivotField subtotalTop="0" showAll="0">
      <extLst>
        <ext xmlns:x14="http://schemas.microsoft.com/office/spreadsheetml/2009/9/main" uri="{2946ED86-A175-432a-8AC1-64E0C546D7DE}">
          <x14:pivotField fillDownLabels="1"/>
        </ext>
      </extLst>
    </pivotField>
    <pivotField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subtotalTop="0" showAll="0">
      <extLst>
        <ext xmlns:x14="http://schemas.microsoft.com/office/spreadsheetml/2009/9/main" uri="{2946ED86-A175-432a-8AC1-64E0C546D7DE}">
          <x14:pivotField fillDownLabels="1"/>
        </ext>
      </extLst>
    </pivotField>
    <pivotField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showAl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1">
    <field x="0"/>
  </rowFields>
  <rowItems count="5">
    <i>
      <x v="1"/>
    </i>
    <i>
      <x v="2"/>
    </i>
    <i>
      <x v="3"/>
    </i>
    <i>
      <x v="4"/>
    </i>
    <i t="grand">
      <x/>
    </i>
  </rowItems>
  <colItems count="1">
    <i/>
  </colItems>
  <dataFields count="1">
    <dataField name="Number of Entries" fld="0" subtotal="count" baseField="0" baseItem="0"/>
  </dataFields>
  <formats count="2">
    <format dxfId="286">
      <pivotArea dataOnly="0" labelOnly="1" outline="0" axis="axisValues" fieldPosition="0"/>
    </format>
    <format dxfId="285">
      <pivotArea dataOnly="0" labelOnly="1" outline="0" axis="axisValues" fieldPosition="0"/>
    </format>
  </formats>
  <pivotTableStyleInfo name="PivotStyleMedium1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8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B00-000007000000}" name="PivotTable9" cacheId="168" applyNumberFormats="0" applyBorderFormats="0" applyFontFormats="0" applyPatternFormats="0" applyAlignmentFormats="0" applyWidthHeightFormats="1" dataCaption="Values" updatedVersion="6" minRefreshableVersion="3" itemPrintTitles="1" createdVersion="5" indent="0" outline="1" outlineData="1" multipleFieldFilters="0" rowHeaderCaption="Antibiotic" colHeaderCaption="Prescribers">
  <location ref="AA2:AE7" firstHeaderRow="1" firstDataRow="2" firstDataCol="1"/>
  <pivotFields count="19">
    <pivotField showAll="0" defaultSubtotal="0"/>
    <pivotField showAll="0"/>
    <pivotField showAll="0"/>
    <pivotField axis="axisRow" dataField="1" showAll="0">
      <items count="5">
        <item m="1" x="3"/>
        <item x="0"/>
        <item x="1"/>
        <item x="2"/>
        <item t="default"/>
      </items>
    </pivotField>
    <pivotField numFmtId="164" showAll="0"/>
    <pivotField numFmtId="164" showAll="0"/>
    <pivotField showAll="0"/>
    <pivotField axis="axisCol" showAll="0">
      <items count="5">
        <item m="1" x="3"/>
        <item x="0"/>
        <item x="1"/>
        <item x="2"/>
        <item t="default"/>
      </items>
    </pivotField>
    <pivotField showAll="0" defaultSubtotal="0"/>
    <pivotField showAll="0" defaultSubtotal="0"/>
    <pivotField showAll="0" defaultSubtotal="0"/>
    <pivotField showAll="0" defaultSubtotal="0"/>
    <pivotField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/>
  </pivotFields>
  <rowFields count="1">
    <field x="3"/>
  </rowFields>
  <rowItems count="4">
    <i>
      <x v="1"/>
    </i>
    <i>
      <x v="2"/>
    </i>
    <i>
      <x v="3"/>
    </i>
    <i t="grand">
      <x/>
    </i>
  </rowItems>
  <colFields count="1">
    <field x="7"/>
  </colFields>
  <colItems count="4">
    <i>
      <x v="1"/>
    </i>
    <i>
      <x v="2"/>
    </i>
    <i>
      <x v="3"/>
    </i>
    <i t="grand">
      <x/>
    </i>
  </colItems>
  <dataFields count="1">
    <dataField name="ABX by Prescribers" fld="3" subtotal="count" baseField="0" baseItem="0"/>
  </dataFields>
  <formats count="12">
    <format dxfId="298">
      <pivotArea type="origin" dataOnly="0" labelOnly="1" outline="0" fieldPosition="0"/>
    </format>
    <format dxfId="297">
      <pivotArea dataOnly="0" labelOnly="1" fieldPosition="0">
        <references count="1">
          <reference field="7" count="0"/>
        </references>
      </pivotArea>
    </format>
    <format dxfId="296">
      <pivotArea dataOnly="0" labelOnly="1" grandCol="1" outline="0" fieldPosition="0"/>
    </format>
    <format dxfId="295">
      <pivotArea type="origin" dataOnly="0" labelOnly="1" outline="0" fieldPosition="0"/>
    </format>
    <format dxfId="294">
      <pivotArea field="3" type="button" dataOnly="0" labelOnly="1" outline="0" axis="axisRow" fieldPosition="0"/>
    </format>
    <format dxfId="293">
      <pivotArea field="7" type="button" dataOnly="0" labelOnly="1" outline="0" axis="axisCol" fieldPosition="0"/>
    </format>
    <format dxfId="292">
      <pivotArea type="origin" dataOnly="0" labelOnly="1" outline="0" fieldPosition="0"/>
    </format>
    <format dxfId="291">
      <pivotArea type="origin" dataOnly="0" labelOnly="1" outline="0" fieldPosition="0"/>
    </format>
    <format dxfId="290">
      <pivotArea type="origin" dataOnly="0" labelOnly="1" outline="0" fieldPosition="0"/>
    </format>
    <format dxfId="289">
      <pivotArea type="origin" dataOnly="0" labelOnly="1" outline="0" fieldPosition="0"/>
    </format>
    <format dxfId="288">
      <pivotArea type="origin" dataOnly="0" labelOnly="1" outline="0" fieldPosition="0"/>
    </format>
    <format dxfId="287">
      <pivotArea type="origin" dataOnly="0" labelOnly="1" outline="0" fieldPosition="0"/>
    </format>
  </formats>
  <pivotTableStyleInfo name="PivotStyleMedium3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8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B00-000006000000}" name="PivotTable8" cacheId="168" applyNumberFormats="0" applyBorderFormats="0" applyFontFormats="0" applyPatternFormats="0" applyAlignmentFormats="0" applyWidthHeightFormats="1" dataCaption="Values" showMissing="0" updatedVersion="6" minRefreshableVersion="3" itemPrintTitles="1" createdVersion="5" indent="0" outline="1" outlineData="1" multipleFieldFilters="0" rowHeaderCaption="Diagnosis" fieldListSortAscending="1" customListSort="0">
  <location ref="X2:Y7" firstHeaderRow="1" firstDataRow="1" firstDataCol="1"/>
  <pivotFields count="19">
    <pivotField showAll="0" defaultSubtotal="0"/>
    <pivotField showAll="0"/>
    <pivotField axis="axisRow" dataField="1" showAll="0">
      <items count="6">
        <item m="1" x="4"/>
        <item x="0"/>
        <item x="1"/>
        <item x="2"/>
        <item x="3"/>
        <item t="default"/>
      </items>
    </pivotField>
    <pivotField showAll="0"/>
    <pivotField numFmtId="164" showAll="0"/>
    <pivotField numFmtId="164" showAll="0"/>
    <pivotField showAll="0"/>
    <pivotField showAll="0"/>
    <pivotField showAll="0" defaultSubtotal="0"/>
    <pivotField showAll="0" defaultSubtotal="0"/>
    <pivotField showAll="0" defaultSubtotal="0"/>
    <pivotField showAll="0" defaultSubtotal="0"/>
    <pivotField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/>
  </pivotFields>
  <rowFields count="1">
    <field x="2"/>
  </rowFields>
  <rowItems count="5">
    <i>
      <x v="1"/>
    </i>
    <i>
      <x v="2"/>
    </i>
    <i>
      <x v="3"/>
    </i>
    <i>
      <x v="4"/>
    </i>
    <i t="grand">
      <x/>
    </i>
  </rowItems>
  <colItems count="1">
    <i/>
  </colItems>
  <dataFields count="1">
    <dataField name="Number" fld="2" subtotal="count" baseField="0" baseItem="0"/>
  </dataFields>
  <formats count="4">
    <format dxfId="302">
      <pivotArea field="2" type="button" dataOnly="0" labelOnly="1" outline="0" axis="axisRow" fieldPosition="0"/>
    </format>
    <format dxfId="301">
      <pivotArea dataOnly="0" labelOnly="1" outline="0" axis="axisValues" fieldPosition="0"/>
    </format>
    <format dxfId="300">
      <pivotArea field="2" type="button" dataOnly="0" labelOnly="1" outline="0" axis="axisRow" fieldPosition="0"/>
    </format>
    <format dxfId="299">
      <pivotArea dataOnly="0" labelOnly="1" outline="0" axis="axisValues" fieldPosition="0"/>
    </format>
  </formats>
  <pivotTableStyleInfo name="PivotStyleMedium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8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B00-000001000000}" name="PivotTable11" cacheId="168" applyNumberFormats="0" applyBorderFormats="0" applyFontFormats="0" applyPatternFormats="0" applyAlignmentFormats="0" applyWidthHeightFormats="1" dataCaption="Values" updatedVersion="6" minRefreshableVersion="3" itemPrintTitles="1" createdVersion="5" indent="0" outline="1" outlineData="1" multipleFieldFilters="0" rowHeaderCaption="Antibiotic">
  <location ref="AV2:AW6" firstHeaderRow="1" firstDataRow="1" firstDataCol="1"/>
  <pivotFields count="19">
    <pivotField showAll="0" defaultSubtotal="0"/>
    <pivotField showAll="0"/>
    <pivotField showAll="0"/>
    <pivotField axis="axisRow" showAll="0">
      <items count="5">
        <item m="1" x="3"/>
        <item x="0"/>
        <item x="1"/>
        <item x="2"/>
        <item t="default"/>
      </items>
    </pivotField>
    <pivotField numFmtId="164" showAll="0"/>
    <pivotField numFmtId="164" showAll="0"/>
    <pivotField dataField="1" showAll="0"/>
    <pivotField showAll="0"/>
    <pivotField showAll="0" defaultSubtotal="0"/>
    <pivotField showAll="0" defaultSubtotal="0"/>
    <pivotField showAll="0" defaultSubtotal="0"/>
    <pivotField showAll="0" defaultSubtotal="0"/>
    <pivotField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/>
  </pivotFields>
  <rowFields count="1">
    <field x="3"/>
  </rowFields>
  <rowItems count="4">
    <i>
      <x v="1"/>
    </i>
    <i>
      <x v="2"/>
    </i>
    <i>
      <x v="3"/>
    </i>
    <i t="grand">
      <x/>
    </i>
  </rowItems>
  <colItems count="1">
    <i/>
  </colItems>
  <dataFields count="1">
    <dataField name="Days" fld="6" baseField="0" baseItem="0"/>
  </dataFields>
  <formats count="2">
    <format dxfId="304">
      <pivotArea field="3" type="button" dataOnly="0" labelOnly="1" outline="0" axis="axisRow" fieldPosition="0"/>
    </format>
    <format dxfId="303">
      <pivotArea dataOnly="0" labelOnly="1" outline="0" axis="axisValues" fieldPosition="0"/>
    </format>
  </formats>
  <pivotTableStyleInfo name="PivotStyleMedium5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8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B00-000004000000}" name="PivotTable2" cacheId="168" applyNumberFormats="0" applyBorderFormats="0" applyFontFormats="0" applyPatternFormats="0" applyAlignmentFormats="0" applyWidthHeightFormats="1" dataCaption="Values" showMissing="0" updatedVersion="6" minRefreshableVersion="3" itemPrintTitles="1" createdVersion="6" indent="0" outline="1" outlineData="1" multipleFieldFilters="0" rowHeaderCaption="CRE, ESBL, MRSA, or VRE?">
  <location ref="BB2:BC4" firstHeaderRow="1" firstDataRow="1" firstDataCol="1"/>
  <pivotFields count="19"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axis="axisRow" dataField="1" showAll="0" defaultSubtotal="0">
      <items count="2">
        <item m="1" x="1"/>
        <item x="0"/>
      </items>
    </pivotField>
    <pivotField showAll="0" defaultSubtotal="0"/>
    <pivotField showAll="0" defaultSubtotal="0"/>
    <pivotField showAll="0" defaultSubtotal="0"/>
    <pivotField showAll="0" defaultSubtotal="0"/>
    <pivotField showAll="0"/>
  </pivotFields>
  <rowFields count="1">
    <field x="13"/>
  </rowFields>
  <rowItems count="2">
    <i>
      <x v="1"/>
    </i>
    <i t="grand">
      <x/>
    </i>
  </rowItems>
  <colItems count="1">
    <i/>
  </colItems>
  <dataFields count="1">
    <dataField name="Number" fld="13" subtotal="count" baseField="0" baseItem="0"/>
  </dataFields>
  <pivotTableStyleInfo name="PivotStyleMedium1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86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B00-000000000000}" name="PivotTable10" cacheId="168" applyNumberFormats="0" applyBorderFormats="0" applyFontFormats="0" applyPatternFormats="0" applyAlignmentFormats="0" applyWidthHeightFormats="1" dataCaption="Values" updatedVersion="6" minRefreshableVersion="3" itemPrintTitles="1" createdVersion="5" indent="0" outline="1" outlineData="1" multipleFieldFilters="0" rowHeaderCaption="Micro Test Sent">
  <location ref="AS2:AT7" firstHeaderRow="1" firstDataRow="1" firstDataCol="1"/>
  <pivotFields count="19">
    <pivotField showAll="0" defaultSubtotal="0"/>
    <pivotField showAll="0"/>
    <pivotField showAll="0"/>
    <pivotField showAll="0"/>
    <pivotField numFmtId="164" showAll="0"/>
    <pivotField numFmtId="164" showAll="0"/>
    <pivotField showAll="0"/>
    <pivotField showAll="0"/>
    <pivotField showAll="0" defaultSubtotal="0"/>
    <pivotField axis="axisRow" dataField="1" showAll="0" defaultSubtotal="0">
      <items count="5">
        <item m="1" x="4"/>
        <item x="0"/>
        <item x="1"/>
        <item x="2"/>
        <item x="3"/>
      </items>
    </pivotField>
    <pivotField showAll="0" defaultSubtotal="0"/>
    <pivotField showAll="0" defaultSubtotal="0"/>
    <pivotField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/>
  </pivotFields>
  <rowFields count="1">
    <field x="9"/>
  </rowFields>
  <rowItems count="5">
    <i>
      <x v="1"/>
    </i>
    <i>
      <x v="2"/>
    </i>
    <i>
      <x v="3"/>
    </i>
    <i>
      <x v="4"/>
    </i>
    <i t="grand">
      <x/>
    </i>
  </rowItems>
  <colItems count="1">
    <i/>
  </colItems>
  <dataFields count="1">
    <dataField name="Number" fld="9" subtotal="count" baseField="0" baseItem="0"/>
  </dataFields>
  <formats count="3">
    <format dxfId="307">
      <pivotArea field="9" type="button" dataOnly="0" labelOnly="1" outline="0" axis="axisRow" fieldPosition="0"/>
    </format>
    <format dxfId="306">
      <pivotArea dataOnly="0" labelOnly="1" outline="0" axis="axisValues" fieldPosition="0"/>
    </format>
    <format dxfId="305">
      <pivotArea dataOnly="0" labelOnly="1" outline="0" axis="axisValues" fieldPosition="0"/>
    </format>
  </formats>
  <pivotTableStyleInfo name="PivotStyleMedium4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87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B00-000002000000}" name="PivotTable12" cacheId="168" applyNumberFormats="0" applyBorderFormats="0" applyFontFormats="0" applyPatternFormats="0" applyAlignmentFormats="0" applyWidthHeightFormats="1" dataCaption="Values" updatedVersion="6" minRefreshableVersion="3" itemPrintTitles="1" createdVersion="5" indent="0" outline="1" outlineData="1" multipleFieldFilters="0" rowHeaderCaption="Location of Infection Onset">
  <location ref="AY2:AZ5" firstHeaderRow="1" firstDataRow="1" firstDataCol="1"/>
  <pivotFields count="19">
    <pivotField showAll="0" defaultSubtotal="0"/>
    <pivotField showAll="0"/>
    <pivotField showAll="0"/>
    <pivotField showAll="0"/>
    <pivotField numFmtId="164" showAll="0"/>
    <pivotField numFmtId="164" showAll="0"/>
    <pivotField showAll="0"/>
    <pivotField showAll="0"/>
    <pivotField showAll="0" defaultSubtotal="0"/>
    <pivotField showAll="0" defaultSubtotal="0"/>
    <pivotField showAll="0" defaultSubtotal="0"/>
    <pivotField showAll="0" defaultSubtotal="0"/>
    <pivotField showAll="0"/>
    <pivotField showAll="0" defaultSubtotal="0"/>
    <pivotField showAll="0" defaultSubtotal="0"/>
    <pivotField axis="axisRow" dataField="1" showAll="0" defaultSubtotal="0">
      <items count="3">
        <item m="1" x="2"/>
        <item x="0"/>
        <item x="1"/>
      </items>
    </pivotField>
    <pivotField showAll="0" defaultSubtotal="0"/>
    <pivotField showAll="0" defaultSubtotal="0"/>
    <pivotField showAll="0"/>
  </pivotFields>
  <rowFields count="1">
    <field x="15"/>
  </rowFields>
  <rowItems count="3">
    <i>
      <x v="1"/>
    </i>
    <i>
      <x v="2"/>
    </i>
    <i t="grand">
      <x/>
    </i>
  </rowItems>
  <colItems count="1">
    <i/>
  </colItems>
  <dataFields count="1">
    <dataField name="Number" fld="15" subtotal="count" baseField="0" baseItem="0"/>
  </dataFields>
  <formats count="3">
    <format dxfId="310">
      <pivotArea dataOnly="0" labelOnly="1" outline="0" axis="axisValues" fieldPosition="0"/>
    </format>
    <format dxfId="309">
      <pivotArea field="15" type="button" dataOnly="0" labelOnly="1" outline="0" axis="axisRow" fieldPosition="0"/>
    </format>
    <format dxfId="308">
      <pivotArea field="15" type="button" dataOnly="0" labelOnly="1" outline="0" axis="axisRow" fieldPosition="0"/>
    </format>
  </formats>
  <pivotTableStyleInfo name="PivotStyleMedium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88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B00-000003000000}" name="PivotTable13" cacheId="168" applyNumberFormats="0" applyBorderFormats="0" applyFontFormats="0" applyPatternFormats="0" applyAlignmentFormats="0" applyWidthHeightFormats="1" dataCaption="Values" updatedVersion="6" minRefreshableVersion="3" itemPrintTitles="1" createdVersion="5" indent="0" outline="1" outlineData="1" multipleFieldFilters="0" rowHeaderCaption="SBAR Usage and Completeness" colHeaderCaption="Criteria Met?">
  <location ref="BE2:BI7" firstHeaderRow="1" firstDataRow="2" firstDataCol="1"/>
  <pivotFields count="19">
    <pivotField showAll="0" defaultSubtotal="0"/>
    <pivotField subtotalTop="0" showAll="0"/>
    <pivotField subtotalTop="0" showAll="0"/>
    <pivotField subtotalTop="0" showAll="0"/>
    <pivotField numFmtId="164" subtotalTop="0" showAll="0"/>
    <pivotField numFmtId="164" subtotalTop="0" showAll="0"/>
    <pivotField subtotalTop="0" showAll="0"/>
    <pivotField subtotalTop="0" showAll="0"/>
    <pivotField showAll="0" defaultSubtotal="0"/>
    <pivotField showAll="0" defaultSubtotal="0"/>
    <pivotField showAll="0" defaultSubtotal="0"/>
    <pivotField showAll="0" defaultSubtotal="0"/>
    <pivotField subtotalTop="0" showAll="0"/>
    <pivotField showAll="0" defaultSubtotal="0"/>
    <pivotField showAll="0" defaultSubtotal="0"/>
    <pivotField showAll="0" defaultSubtotal="0"/>
    <pivotField axis="axisRow" dataField="1" showAll="0" sortType="descending" defaultSubtotal="0">
      <items count="4">
        <item m="1" x="3"/>
        <item x="0"/>
        <item x="1"/>
        <item x="2"/>
      </items>
    </pivotField>
    <pivotField axis="axisCol" showAll="0" sortType="descending" defaultSubtotal="0">
      <items count="4">
        <item m="1" x="3"/>
        <item x="0"/>
        <item x="2"/>
        <item x="1"/>
      </items>
    </pivotField>
    <pivotField showAll="0"/>
  </pivotFields>
  <rowFields count="1">
    <field x="16"/>
  </rowFields>
  <rowItems count="4">
    <i>
      <x v="1"/>
    </i>
    <i>
      <x v="2"/>
    </i>
    <i>
      <x v="3"/>
    </i>
    <i t="grand">
      <x/>
    </i>
  </rowItems>
  <colFields count="1">
    <field x="17"/>
  </colFields>
  <colItems count="4">
    <i>
      <x v="1"/>
    </i>
    <i>
      <x v="2"/>
    </i>
    <i>
      <x v="3"/>
    </i>
    <i t="grand">
      <x/>
    </i>
  </colItems>
  <dataFields count="1">
    <dataField name="Number" fld="16" subtotal="count" baseField="0" baseItem="0"/>
  </dataFields>
  <formats count="6">
    <format dxfId="316">
      <pivotArea dataOnly="0" labelOnly="1" outline="0" axis="axisValues" fieldPosition="0"/>
    </format>
    <format dxfId="315">
      <pivotArea grandRow="1" outline="0" collapsedLevelsAreSubtotals="1" fieldPosition="0"/>
    </format>
    <format dxfId="314">
      <pivotArea dataOnly="0" labelOnly="1" grandRow="1" outline="0" fieldPosition="0"/>
    </format>
    <format dxfId="313">
      <pivotArea field="16" type="button" dataOnly="0" labelOnly="1" outline="0" axis="axisRow" fieldPosition="0"/>
    </format>
    <format dxfId="312">
      <pivotArea field="17" type="button" dataOnly="0" labelOnly="1" outline="0" axis="axisCol" fieldPosition="0"/>
    </format>
    <format dxfId="311">
      <pivotArea dataOnly="0" labelOnly="1" grandCol="1" outline="0" fieldPosition="0"/>
    </format>
  </formats>
  <pivotTableStyleInfo name="PivotStyleMedium7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89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C00-000000000000}" name="PivotTable10" cacheId="179" applyNumberFormats="0" applyBorderFormats="0" applyFontFormats="0" applyPatternFormats="0" applyAlignmentFormats="0" applyWidthHeightFormats="1" dataCaption="Values" updatedVersion="6" minRefreshableVersion="3" itemPrintTitles="1" createdVersion="5" indent="0" outline="1" outlineData="1" multipleFieldFilters="0" rowHeaderCaption="Micro Test Sent">
  <location ref="AS2:AT5" firstHeaderRow="1" firstDataRow="1" firstDataCol="1"/>
  <pivotFields count="19">
    <pivotField showAll="0" defaultSubtotal="0"/>
    <pivotField showAll="0"/>
    <pivotField showAll="0"/>
    <pivotField showAll="0"/>
    <pivotField numFmtId="164" showAll="0"/>
    <pivotField numFmtId="164" showAll="0"/>
    <pivotField showAll="0"/>
    <pivotField showAll="0"/>
    <pivotField showAll="0" defaultSubtotal="0"/>
    <pivotField axis="axisRow" dataField="1" showAll="0" defaultSubtotal="0">
      <items count="3">
        <item m="1" x="2"/>
        <item x="0"/>
        <item x="1"/>
      </items>
    </pivotField>
    <pivotField showAll="0" defaultSubtotal="0"/>
    <pivotField showAll="0" defaultSubtotal="0"/>
    <pivotField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/>
  </pivotFields>
  <rowFields count="1">
    <field x="9"/>
  </rowFields>
  <rowItems count="3">
    <i>
      <x v="1"/>
    </i>
    <i>
      <x v="2"/>
    </i>
    <i t="grand">
      <x/>
    </i>
  </rowItems>
  <colItems count="1">
    <i/>
  </colItems>
  <dataFields count="1">
    <dataField name="Number" fld="9" subtotal="count" baseField="0" baseItem="0"/>
  </dataFields>
  <formats count="3">
    <format dxfId="234">
      <pivotArea field="9" type="button" dataOnly="0" labelOnly="1" outline="0" axis="axisRow" fieldPosition="0"/>
    </format>
    <format dxfId="233">
      <pivotArea dataOnly="0" labelOnly="1" outline="0" axis="axisValues" fieldPosition="0"/>
    </format>
    <format dxfId="232">
      <pivotArea dataOnly="0" labelOnly="1" outline="0" axis="axisValues" fieldPosition="0"/>
    </format>
  </formats>
  <pivotTableStyleInfo name="PivotStyleMedium4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9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6000000}" name="PivotTable8" cacheId="58" applyNumberFormats="0" applyBorderFormats="0" applyFontFormats="0" applyPatternFormats="0" applyAlignmentFormats="0" applyWidthHeightFormats="1" dataCaption="Values" showMissing="0" updatedVersion="6" minRefreshableVersion="3" itemPrintTitles="1" createdVersion="5" indent="0" outline="1" outlineData="1" multipleFieldFilters="0" rowHeaderCaption="Diagnosis" fieldListSortAscending="1" customListSort="0">
  <location ref="X2:Y7" firstHeaderRow="1" firstDataRow="1" firstDataCol="1"/>
  <pivotFields count="19">
    <pivotField showAll="0" defaultSubtotal="0"/>
    <pivotField showAll="0"/>
    <pivotField axis="axisRow" dataField="1" showAll="0">
      <items count="6">
        <item m="1" x="4"/>
        <item x="0"/>
        <item x="1"/>
        <item x="2"/>
        <item x="3"/>
        <item t="default"/>
      </items>
    </pivotField>
    <pivotField showAll="0"/>
    <pivotField numFmtId="164" showAll="0"/>
    <pivotField numFmtId="164" showAll="0"/>
    <pivotField showAll="0"/>
    <pivotField showAll="0"/>
    <pivotField showAll="0" defaultSubtotal="0"/>
    <pivotField showAll="0" defaultSubtotal="0"/>
    <pivotField showAll="0" defaultSubtotal="0"/>
    <pivotField showAll="0" defaultSubtotal="0"/>
    <pivotField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/>
  </pivotFields>
  <rowFields count="1">
    <field x="2"/>
  </rowFields>
  <rowItems count="5">
    <i>
      <x v="1"/>
    </i>
    <i>
      <x v="2"/>
    </i>
    <i>
      <x v="3"/>
    </i>
    <i>
      <x v="4"/>
    </i>
    <i t="grand">
      <x/>
    </i>
  </rowItems>
  <colItems count="1">
    <i/>
  </colItems>
  <dataFields count="1">
    <dataField name="Number" fld="2" subtotal="count" baseField="0" baseItem="0"/>
  </dataFields>
  <formats count="4">
    <format dxfId="776">
      <pivotArea field="2" type="button" dataOnly="0" labelOnly="1" outline="0" axis="axisRow" fieldPosition="0"/>
    </format>
    <format dxfId="775">
      <pivotArea dataOnly="0" labelOnly="1" outline="0" axis="axisValues" fieldPosition="0"/>
    </format>
    <format dxfId="774">
      <pivotArea field="2" type="button" dataOnly="0" labelOnly="1" outline="0" axis="axisRow" fieldPosition="0"/>
    </format>
    <format dxfId="773">
      <pivotArea dataOnly="0" labelOnly="1" outline="0" axis="axisValues" fieldPosition="0"/>
    </format>
  </formats>
  <pivotTableStyleInfo name="PivotStyleMedium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90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C00-000002000000}" name="PivotTable12" cacheId="179" applyNumberFormats="0" applyBorderFormats="0" applyFontFormats="0" applyPatternFormats="0" applyAlignmentFormats="0" applyWidthHeightFormats="1" dataCaption="Values" updatedVersion="6" minRefreshableVersion="3" itemPrintTitles="1" createdVersion="5" indent="0" outline="1" outlineData="1" multipleFieldFilters="0" rowHeaderCaption="Location of Infection Onset">
  <location ref="AY2:AZ5" firstHeaderRow="1" firstDataRow="1" firstDataCol="1"/>
  <pivotFields count="19">
    <pivotField showAll="0" defaultSubtotal="0"/>
    <pivotField showAll="0"/>
    <pivotField showAll="0"/>
    <pivotField showAll="0"/>
    <pivotField numFmtId="164" showAll="0"/>
    <pivotField numFmtId="164" showAll="0"/>
    <pivotField showAll="0"/>
    <pivotField showAll="0"/>
    <pivotField showAll="0" defaultSubtotal="0"/>
    <pivotField showAll="0" defaultSubtotal="0"/>
    <pivotField showAll="0" defaultSubtotal="0"/>
    <pivotField showAll="0" defaultSubtotal="0"/>
    <pivotField showAll="0"/>
    <pivotField showAll="0" defaultSubtotal="0"/>
    <pivotField showAll="0" defaultSubtotal="0"/>
    <pivotField axis="axisRow" dataField="1" showAll="0" defaultSubtotal="0">
      <items count="3">
        <item m="1" x="2"/>
        <item x="0"/>
        <item x="1"/>
      </items>
    </pivotField>
    <pivotField showAll="0" defaultSubtotal="0"/>
    <pivotField showAll="0" defaultSubtotal="0"/>
    <pivotField showAll="0"/>
  </pivotFields>
  <rowFields count="1">
    <field x="15"/>
  </rowFields>
  <rowItems count="3">
    <i>
      <x v="1"/>
    </i>
    <i>
      <x v="2"/>
    </i>
    <i t="grand">
      <x/>
    </i>
  </rowItems>
  <colItems count="1">
    <i/>
  </colItems>
  <dataFields count="1">
    <dataField name="Number" fld="15" subtotal="count" baseField="0" baseItem="0"/>
  </dataFields>
  <formats count="3">
    <format dxfId="237">
      <pivotArea dataOnly="0" labelOnly="1" outline="0" axis="axisValues" fieldPosition="0"/>
    </format>
    <format dxfId="236">
      <pivotArea field="15" type="button" dataOnly="0" labelOnly="1" outline="0" axis="axisRow" fieldPosition="0"/>
    </format>
    <format dxfId="235">
      <pivotArea field="15" type="button" dataOnly="0" labelOnly="1" outline="0" axis="axisRow" fieldPosition="0"/>
    </format>
  </formats>
  <pivotTableStyleInfo name="PivotStyleMedium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9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C00-000004000000}" name="PivotTable2" cacheId="179" applyNumberFormats="0" applyBorderFormats="0" applyFontFormats="0" applyPatternFormats="0" applyAlignmentFormats="0" applyWidthHeightFormats="1" dataCaption="Values" showMissing="0" updatedVersion="6" minRefreshableVersion="3" itemPrintTitles="1" createdVersion="6" indent="0" outline="1" outlineData="1" multipleFieldFilters="0" rowHeaderCaption="CRE, ESBL, MRSA, or VRE?">
  <location ref="BB2:BC5" firstHeaderRow="1" firstDataRow="1" firstDataCol="1"/>
  <pivotFields count="19"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axis="axisRow" dataField="1" showAll="0" defaultSubtotal="0">
      <items count="3">
        <item m="1" x="2"/>
        <item x="0"/>
        <item x="1"/>
      </items>
    </pivotField>
    <pivotField showAll="0" defaultSubtotal="0"/>
    <pivotField showAll="0" defaultSubtotal="0"/>
    <pivotField showAll="0" defaultSubtotal="0"/>
    <pivotField showAll="0" defaultSubtotal="0"/>
    <pivotField showAll="0"/>
  </pivotFields>
  <rowFields count="1">
    <field x="13"/>
  </rowFields>
  <rowItems count="3">
    <i>
      <x v="1"/>
    </i>
    <i>
      <x v="2"/>
    </i>
    <i t="grand">
      <x/>
    </i>
  </rowItems>
  <colItems count="1">
    <i/>
  </colItems>
  <dataFields count="1">
    <dataField name="Number" fld="13" subtotal="count" baseField="0" baseItem="0"/>
  </dataFields>
  <pivotTableStyleInfo name="PivotStyleMedium1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9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C00-000007000000}" name="PivotTable9" cacheId="179" applyNumberFormats="0" applyBorderFormats="0" applyFontFormats="0" applyPatternFormats="0" applyAlignmentFormats="0" applyWidthHeightFormats="1" dataCaption="Values" updatedVersion="6" minRefreshableVersion="3" itemPrintTitles="1" createdVersion="5" indent="0" outline="1" outlineData="1" multipleFieldFilters="0" rowHeaderCaption="Antibiotic" colHeaderCaption="Prescribers">
  <location ref="AA2:AD7" firstHeaderRow="1" firstDataRow="2" firstDataCol="1"/>
  <pivotFields count="19">
    <pivotField showAll="0" defaultSubtotal="0"/>
    <pivotField showAll="0"/>
    <pivotField showAll="0"/>
    <pivotField axis="axisRow" dataField="1" showAll="0">
      <items count="5">
        <item m="1" x="3"/>
        <item x="0"/>
        <item x="1"/>
        <item x="2"/>
        <item t="default"/>
      </items>
    </pivotField>
    <pivotField numFmtId="164" showAll="0"/>
    <pivotField numFmtId="164" showAll="0"/>
    <pivotField showAll="0"/>
    <pivotField axis="axisCol" showAll="0">
      <items count="4">
        <item m="1" x="2"/>
        <item x="0"/>
        <item x="1"/>
        <item t="default"/>
      </items>
    </pivotField>
    <pivotField showAll="0" defaultSubtotal="0"/>
    <pivotField showAll="0" defaultSubtotal="0"/>
    <pivotField showAll="0" defaultSubtotal="0"/>
    <pivotField showAll="0" defaultSubtotal="0"/>
    <pivotField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/>
  </pivotFields>
  <rowFields count="1">
    <field x="3"/>
  </rowFields>
  <rowItems count="4">
    <i>
      <x v="1"/>
    </i>
    <i>
      <x v="2"/>
    </i>
    <i>
      <x v="3"/>
    </i>
    <i t="grand">
      <x/>
    </i>
  </rowItems>
  <colFields count="1">
    <field x="7"/>
  </colFields>
  <colItems count="3">
    <i>
      <x v="1"/>
    </i>
    <i>
      <x v="2"/>
    </i>
    <i t="grand">
      <x/>
    </i>
  </colItems>
  <dataFields count="1">
    <dataField name="ABX by Prescribers" fld="3" subtotal="count" baseField="0" baseItem="0"/>
  </dataFields>
  <formats count="12">
    <format dxfId="249">
      <pivotArea type="origin" dataOnly="0" labelOnly="1" outline="0" fieldPosition="0"/>
    </format>
    <format dxfId="248">
      <pivotArea dataOnly="0" labelOnly="1" fieldPosition="0">
        <references count="1">
          <reference field="7" count="0"/>
        </references>
      </pivotArea>
    </format>
    <format dxfId="247">
      <pivotArea dataOnly="0" labelOnly="1" grandCol="1" outline="0" fieldPosition="0"/>
    </format>
    <format dxfId="246">
      <pivotArea type="origin" dataOnly="0" labelOnly="1" outline="0" fieldPosition="0"/>
    </format>
    <format dxfId="245">
      <pivotArea field="3" type="button" dataOnly="0" labelOnly="1" outline="0" axis="axisRow" fieldPosition="0"/>
    </format>
    <format dxfId="244">
      <pivotArea field="7" type="button" dataOnly="0" labelOnly="1" outline="0" axis="axisCol" fieldPosition="0"/>
    </format>
    <format dxfId="243">
      <pivotArea type="origin" dataOnly="0" labelOnly="1" outline="0" fieldPosition="0"/>
    </format>
    <format dxfId="242">
      <pivotArea type="origin" dataOnly="0" labelOnly="1" outline="0" fieldPosition="0"/>
    </format>
    <format dxfId="241">
      <pivotArea type="origin" dataOnly="0" labelOnly="1" outline="0" fieldPosition="0"/>
    </format>
    <format dxfId="240">
      <pivotArea type="origin" dataOnly="0" labelOnly="1" outline="0" fieldPosition="0"/>
    </format>
    <format dxfId="239">
      <pivotArea type="origin" dataOnly="0" labelOnly="1" outline="0" fieldPosition="0"/>
    </format>
    <format dxfId="238">
      <pivotArea type="origin" dataOnly="0" labelOnly="1" outline="0" fieldPosition="0"/>
    </format>
  </formats>
  <pivotTableStyleInfo name="PivotStyleMedium3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9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C00-000006000000}" name="PivotTable8" cacheId="179" applyNumberFormats="0" applyBorderFormats="0" applyFontFormats="0" applyPatternFormats="0" applyAlignmentFormats="0" applyWidthHeightFormats="1" dataCaption="Values" showMissing="0" updatedVersion="6" minRefreshableVersion="3" itemPrintTitles="1" createdVersion="5" indent="0" outline="1" outlineData="1" multipleFieldFilters="0" rowHeaderCaption="Diagnosis" fieldListSortAscending="1" customListSort="0">
  <location ref="X2:Y5" firstHeaderRow="1" firstDataRow="1" firstDataCol="1"/>
  <pivotFields count="19">
    <pivotField showAll="0" defaultSubtotal="0"/>
    <pivotField showAll="0"/>
    <pivotField axis="axisRow" dataField="1" showAll="0">
      <items count="4">
        <item m="1" x="2"/>
        <item x="0"/>
        <item x="1"/>
        <item t="default"/>
      </items>
    </pivotField>
    <pivotField showAll="0"/>
    <pivotField numFmtId="164" showAll="0"/>
    <pivotField numFmtId="164" showAll="0"/>
    <pivotField showAll="0"/>
    <pivotField showAll="0"/>
    <pivotField showAll="0" defaultSubtotal="0"/>
    <pivotField showAll="0" defaultSubtotal="0"/>
    <pivotField showAll="0" defaultSubtotal="0"/>
    <pivotField showAll="0" defaultSubtotal="0"/>
    <pivotField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/>
  </pivotFields>
  <rowFields count="1">
    <field x="2"/>
  </rowFields>
  <rowItems count="3">
    <i>
      <x v="1"/>
    </i>
    <i>
      <x v="2"/>
    </i>
    <i t="grand">
      <x/>
    </i>
  </rowItems>
  <colItems count="1">
    <i/>
  </colItems>
  <dataFields count="1">
    <dataField name="Number" fld="2" subtotal="count" baseField="0" baseItem="0"/>
  </dataFields>
  <formats count="4">
    <format dxfId="253">
      <pivotArea field="2" type="button" dataOnly="0" labelOnly="1" outline="0" axis="axisRow" fieldPosition="0"/>
    </format>
    <format dxfId="252">
      <pivotArea dataOnly="0" labelOnly="1" outline="0" axis="axisValues" fieldPosition="0"/>
    </format>
    <format dxfId="251">
      <pivotArea field="2" type="button" dataOnly="0" labelOnly="1" outline="0" axis="axisRow" fieldPosition="0"/>
    </format>
    <format dxfId="250">
      <pivotArea dataOnly="0" labelOnly="1" outline="0" axis="axisValues" fieldPosition="0"/>
    </format>
  </formats>
  <pivotTableStyleInfo name="PivotStyleMedium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9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C00-000005000000}" name="PivotTable7" cacheId="179" applyNumberFormats="0" applyBorderFormats="0" applyFontFormats="0" applyPatternFormats="0" applyAlignmentFormats="0" applyWidthHeightFormats="1" dataCaption="Values" showMissing="0" updatedVersion="6" minRefreshableVersion="3" itemPrintTitles="1" createdVersion="5" indent="0" outline="1" outlineData="1" multipleFieldFilters="0" rowHeaderCaption="Resident">
  <location ref="U2:V8" firstHeaderRow="1" firstDataRow="1" firstDataCol="1"/>
  <pivotFields count="19">
    <pivotField axis="axisRow" dataField="1" showAll="0" defaultSubtotal="0">
      <items count="6">
        <item m="1" x="5"/>
        <item x="0"/>
        <item x="1"/>
        <item x="2"/>
        <item x="3"/>
        <item x="4"/>
      </items>
      <extLst>
        <ext xmlns:x14="http://schemas.microsoft.com/office/spreadsheetml/2009/9/main" uri="{2946ED86-A175-432a-8AC1-64E0C546D7DE}">
          <x14:pivotField fillDownLabels="1"/>
        </ext>
      </extLst>
    </pivotField>
    <pivotField subtotalTop="0" showAll="0">
      <extLst>
        <ext xmlns:x14="http://schemas.microsoft.com/office/spreadsheetml/2009/9/main" uri="{2946ED86-A175-432a-8AC1-64E0C546D7DE}">
          <x14:pivotField fillDownLabels="1"/>
        </ext>
      </extLst>
    </pivotField>
    <pivotField subtotalTop="0" showAll="0">
      <extLst>
        <ext xmlns:x14="http://schemas.microsoft.com/office/spreadsheetml/2009/9/main" uri="{2946ED86-A175-432a-8AC1-64E0C546D7DE}">
          <x14:pivotField fillDownLabels="1"/>
        </ext>
      </extLst>
    </pivotField>
    <pivotField subtotalTop="0" showAll="0">
      <extLst>
        <ext xmlns:x14="http://schemas.microsoft.com/office/spreadsheetml/2009/9/main" uri="{2946ED86-A175-432a-8AC1-64E0C546D7DE}">
          <x14:pivotField fillDownLabels="1"/>
        </ext>
      </extLst>
    </pivotField>
    <pivotField numFmtId="164" subtotalTop="0" showAll="0">
      <extLst>
        <ext xmlns:x14="http://schemas.microsoft.com/office/spreadsheetml/2009/9/main" uri="{2946ED86-A175-432a-8AC1-64E0C546D7DE}">
          <x14:pivotField fillDownLabels="1"/>
        </ext>
      </extLst>
    </pivotField>
    <pivotField numFmtId="164" subtotalTop="0" showAll="0">
      <extLst>
        <ext xmlns:x14="http://schemas.microsoft.com/office/spreadsheetml/2009/9/main" uri="{2946ED86-A175-432a-8AC1-64E0C546D7DE}">
          <x14:pivotField fillDownLabels="1"/>
        </ext>
      </extLst>
    </pivotField>
    <pivotField subtotalTop="0" showAll="0">
      <extLst>
        <ext xmlns:x14="http://schemas.microsoft.com/office/spreadsheetml/2009/9/main" uri="{2946ED86-A175-432a-8AC1-64E0C546D7DE}">
          <x14:pivotField fillDownLabels="1"/>
        </ext>
      </extLst>
    </pivotField>
    <pivotField subtotalTop="0" showAll="0">
      <extLst>
        <ext xmlns:x14="http://schemas.microsoft.com/office/spreadsheetml/2009/9/main" uri="{2946ED86-A175-432a-8AC1-64E0C546D7DE}">
          <x14:pivotField fillDownLabels="1"/>
        </ext>
      </extLst>
    </pivotField>
    <pivotField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subtotalTop="0" showAll="0">
      <extLst>
        <ext xmlns:x14="http://schemas.microsoft.com/office/spreadsheetml/2009/9/main" uri="{2946ED86-A175-432a-8AC1-64E0C546D7DE}">
          <x14:pivotField fillDownLabels="1"/>
        </ext>
      </extLst>
    </pivotField>
    <pivotField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showAl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1">
    <field x="0"/>
  </rowFields>
  <rowItems count="6"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Number of Entries" fld="0" subtotal="count" baseField="0" baseItem="0"/>
  </dataFields>
  <formats count="2">
    <format dxfId="255">
      <pivotArea dataOnly="0" labelOnly="1" outline="0" axis="axisValues" fieldPosition="0"/>
    </format>
    <format dxfId="254">
      <pivotArea dataOnly="0" labelOnly="1" outline="0" axis="axisValues" fieldPosition="0"/>
    </format>
  </formats>
  <pivotTableStyleInfo name="PivotStyleMedium1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9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C00-000001000000}" name="PivotTable11" cacheId="179" applyNumberFormats="0" applyBorderFormats="0" applyFontFormats="0" applyPatternFormats="0" applyAlignmentFormats="0" applyWidthHeightFormats="1" dataCaption="Values" updatedVersion="6" minRefreshableVersion="3" itemPrintTitles="1" createdVersion="5" indent="0" outline="1" outlineData="1" multipleFieldFilters="0" rowHeaderCaption="Antibiotic">
  <location ref="AV2:AW6" firstHeaderRow="1" firstDataRow="1" firstDataCol="1"/>
  <pivotFields count="19">
    <pivotField showAll="0" defaultSubtotal="0"/>
    <pivotField showAll="0"/>
    <pivotField showAll="0"/>
    <pivotField axis="axisRow" showAll="0">
      <items count="5">
        <item m="1" x="3"/>
        <item x="0"/>
        <item x="1"/>
        <item x="2"/>
        <item t="default"/>
      </items>
    </pivotField>
    <pivotField numFmtId="164" showAll="0"/>
    <pivotField numFmtId="164" showAll="0"/>
    <pivotField dataField="1" showAll="0"/>
    <pivotField showAll="0"/>
    <pivotField showAll="0" defaultSubtotal="0"/>
    <pivotField showAll="0" defaultSubtotal="0"/>
    <pivotField showAll="0" defaultSubtotal="0"/>
    <pivotField showAll="0" defaultSubtotal="0"/>
    <pivotField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/>
  </pivotFields>
  <rowFields count="1">
    <field x="3"/>
  </rowFields>
  <rowItems count="4">
    <i>
      <x v="1"/>
    </i>
    <i>
      <x v="2"/>
    </i>
    <i>
      <x v="3"/>
    </i>
    <i t="grand">
      <x/>
    </i>
  </rowItems>
  <colItems count="1">
    <i/>
  </colItems>
  <dataFields count="1">
    <dataField name="Days" fld="6" baseField="0" baseItem="0"/>
  </dataFields>
  <formats count="2">
    <format dxfId="257">
      <pivotArea field="3" type="button" dataOnly="0" labelOnly="1" outline="0" axis="axisRow" fieldPosition="0"/>
    </format>
    <format dxfId="256">
      <pivotArea dataOnly="0" labelOnly="1" outline="0" axis="axisValues" fieldPosition="0"/>
    </format>
  </formats>
  <pivotTableStyleInfo name="PivotStyleMedium5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96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C00-000003000000}" name="PivotTable13" cacheId="179" applyNumberFormats="0" applyBorderFormats="0" applyFontFormats="0" applyPatternFormats="0" applyAlignmentFormats="0" applyWidthHeightFormats="1" dataCaption="Values" updatedVersion="6" minRefreshableVersion="3" itemPrintTitles="1" createdVersion="5" indent="0" outline="1" outlineData="1" multipleFieldFilters="0" rowHeaderCaption="SBAR Usage and Completeness" colHeaderCaption="Criteria Met?">
  <location ref="BE2:BG5" firstHeaderRow="1" firstDataRow="2" firstDataCol="1"/>
  <pivotFields count="19">
    <pivotField showAll="0" defaultSubtotal="0"/>
    <pivotField subtotalTop="0" showAll="0"/>
    <pivotField subtotalTop="0" showAll="0"/>
    <pivotField subtotalTop="0" showAll="0"/>
    <pivotField numFmtId="164" subtotalTop="0" showAll="0"/>
    <pivotField numFmtId="164" subtotalTop="0" showAll="0"/>
    <pivotField subtotalTop="0" showAll="0"/>
    <pivotField subtotalTop="0" showAll="0"/>
    <pivotField showAll="0" defaultSubtotal="0"/>
    <pivotField showAll="0" defaultSubtotal="0"/>
    <pivotField showAll="0" defaultSubtotal="0"/>
    <pivotField showAll="0" defaultSubtotal="0"/>
    <pivotField subtotalTop="0" showAll="0"/>
    <pivotField showAll="0" defaultSubtotal="0"/>
    <pivotField showAll="0" defaultSubtotal="0"/>
    <pivotField showAll="0" defaultSubtotal="0"/>
    <pivotField axis="axisRow" dataField="1" showAll="0" sortType="descending" defaultSubtotal="0">
      <items count="2">
        <item m="1" x="1"/>
        <item x="0"/>
      </items>
    </pivotField>
    <pivotField axis="axisCol" showAll="0" sortType="descending" defaultSubtotal="0">
      <items count="2">
        <item m="1" x="1"/>
        <item x="0"/>
      </items>
    </pivotField>
    <pivotField showAll="0"/>
  </pivotFields>
  <rowFields count="1">
    <field x="16"/>
  </rowFields>
  <rowItems count="2">
    <i>
      <x v="1"/>
    </i>
    <i t="grand">
      <x/>
    </i>
  </rowItems>
  <colFields count="1">
    <field x="17"/>
  </colFields>
  <colItems count="2">
    <i>
      <x v="1"/>
    </i>
    <i t="grand">
      <x/>
    </i>
  </colItems>
  <dataFields count="1">
    <dataField name="Number" fld="16" subtotal="count" baseField="0" baseItem="0"/>
  </dataFields>
  <formats count="6">
    <format dxfId="263">
      <pivotArea dataOnly="0" labelOnly="1" outline="0" axis="axisValues" fieldPosition="0"/>
    </format>
    <format dxfId="262">
      <pivotArea grandRow="1" outline="0" collapsedLevelsAreSubtotals="1" fieldPosition="0"/>
    </format>
    <format dxfId="261">
      <pivotArea dataOnly="0" labelOnly="1" grandRow="1" outline="0" fieldPosition="0"/>
    </format>
    <format dxfId="260">
      <pivotArea field="16" type="button" dataOnly="0" labelOnly="1" outline="0" axis="axisRow" fieldPosition="0"/>
    </format>
    <format dxfId="259">
      <pivotArea field="17" type="button" dataOnly="0" labelOnly="1" outline="0" axis="axisCol" fieldPosition="0"/>
    </format>
    <format dxfId="258">
      <pivotArea dataOnly="0" labelOnly="1" grandCol="1" outline="0" fieldPosition="0"/>
    </format>
  </formats>
  <pivotTableStyleInfo name="PivotStyleMedium7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Table4" displayName="Table4" ref="A3:O7" totalsRowShown="0" headerRowDxfId="912" dataDxfId="911">
  <autoFilter ref="A3:O7" xr:uid="{00000000-0009-0000-0100-000004000000}"/>
  <tableColumns count="15">
    <tableColumn id="1" xr3:uid="{00000000-0010-0000-0000-000001000000}" name="Parameters" dataDxfId="910"/>
    <tableColumn id="2" xr3:uid="{00000000-0010-0000-0000-000002000000}" name="Jan" dataDxfId="909"/>
    <tableColumn id="3" xr3:uid="{00000000-0010-0000-0000-000003000000}" name="Feb" dataDxfId="908"/>
    <tableColumn id="4" xr3:uid="{00000000-0010-0000-0000-000004000000}" name="Mar" dataDxfId="907"/>
    <tableColumn id="5" xr3:uid="{00000000-0010-0000-0000-000005000000}" name="Apr" dataDxfId="906"/>
    <tableColumn id="6" xr3:uid="{00000000-0010-0000-0000-000006000000}" name="May" dataDxfId="905"/>
    <tableColumn id="7" xr3:uid="{00000000-0010-0000-0000-000007000000}" name="Jun" dataDxfId="904"/>
    <tableColumn id="8" xr3:uid="{00000000-0010-0000-0000-000008000000}" name="Jul" dataDxfId="903"/>
    <tableColumn id="9" xr3:uid="{00000000-0010-0000-0000-000009000000}" name="Aug" dataDxfId="902"/>
    <tableColumn id="10" xr3:uid="{00000000-0010-0000-0000-00000A000000}" name="Sep" dataDxfId="901"/>
    <tableColumn id="11" xr3:uid="{00000000-0010-0000-0000-00000B000000}" name="Oct" dataDxfId="900"/>
    <tableColumn id="12" xr3:uid="{00000000-0010-0000-0000-00000C000000}" name="Nov" dataDxfId="899"/>
    <tableColumn id="13" xr3:uid="{00000000-0010-0000-0000-00000D000000}" name="Dec" dataDxfId="898"/>
    <tableColumn id="14" xr3:uid="{00000000-0010-0000-0000-00000E000000}" name="Average" dataDxfId="897"/>
    <tableColumn id="15" xr3:uid="{00000000-0010-0000-0000-00000F000000}" name="Trend" dataDxfId="896"/>
  </tableColumns>
  <tableStyleInfo name="TableStyleLight21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1" xr:uid="{00000000-000C-0000-FFFF-FFFF09000000}" name="Table32032" displayName="Table32032" ref="U52:V59" headerRowCount="0" totalsRowShown="0" headerRowDxfId="711" dataDxfId="710">
  <tableColumns count="2">
    <tableColumn id="1" xr3:uid="{00000000-0010-0000-0900-000001000000}" name="Column1" headerRowDxfId="709" dataDxfId="708"/>
    <tableColumn id="2" xr3:uid="{00000000-0010-0000-0900-000002000000}" name="Column2" headerRowDxfId="707" dataDxfId="706"/>
  </tableColumns>
  <tableStyleInfo name="TableStyleLight1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" xr:uid="{00000000-000C-0000-FFFF-FFFF0A000000}" name="Table302933" displayName="Table302933" ref="X52:Y65" headerRowCount="0" totalsRowShown="0" headerRowDxfId="705">
  <tableColumns count="2">
    <tableColumn id="1" xr3:uid="{00000000-0010-0000-0A00-000001000000}" name="Column1" headerRowDxfId="704" dataDxfId="703"/>
    <tableColumn id="2" xr3:uid="{00000000-0010-0000-0A00-000002000000}" name="Column2" headerRowDxfId="702" dataDxfId="701"/>
  </tableColumns>
  <tableStyleInfo name="TableStyleLight1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3" xr:uid="{00000000-000C-0000-FFFF-FFFF0B000000}" name="Apr" displayName="Apr" ref="A2:S6" totalsRowShown="0" headerRowDxfId="668" dataDxfId="667">
  <autoFilter ref="A2:S6" xr:uid="{00000000-0009-0000-0100-000021000000}"/>
  <tableColumns count="19">
    <tableColumn id="1" xr3:uid="{00000000-0010-0000-0B00-000001000000}" name="Resident Name (Last, First)" dataDxfId="180"/>
    <tableColumn id="2" xr3:uid="{00000000-0010-0000-0B00-000002000000}" name="Room" dataDxfId="179"/>
    <tableColumn id="3" xr3:uid="{00000000-0010-0000-0B00-000003000000}" name="Diagnosis" dataDxfId="666"/>
    <tableColumn id="4" xr3:uid="{00000000-0010-0000-0B00-000004000000}" name="Antibiotic" dataDxfId="665"/>
    <tableColumn id="5" xr3:uid="{00000000-0010-0000-0B00-000005000000}" name="Start Date" dataDxfId="178"/>
    <tableColumn id="6" xr3:uid="{00000000-0010-0000-0B00-000006000000}" name="Stop Date" dataDxfId="177"/>
    <tableColumn id="7" xr3:uid="{00000000-0010-0000-0B00-000007000000}" name="Days of Therapy" dataDxfId="139">
      <calculatedColumnFormula>Apr[[#This Row],[Stop Date]]-Apr[[#This Row],[Start Date]]+1</calculatedColumnFormula>
    </tableColumn>
    <tableColumn id="14" xr3:uid="{00000000-0010-0000-0B00-00000E000000}" name="Prescriber" dataDxfId="176"/>
    <tableColumn id="13" xr3:uid="{00000000-0010-0000-0B00-00000D000000}" name="Radiologic Tests Done" dataDxfId="664"/>
    <tableColumn id="8" xr3:uid="{00000000-0010-0000-0B00-000008000000}" name="Microbiology Test Sent" dataDxfId="663"/>
    <tableColumn id="9" xr3:uid="{00000000-0010-0000-0B00-000009000000}" name="Microbiology Test Date" dataDxfId="175"/>
    <tableColumn id="18" xr3:uid="{00000000-0010-0000-0B00-000012000000}" name="Culture f/u at 48-72h?" dataDxfId="174"/>
    <tableColumn id="11" xr3:uid="{00000000-0010-0000-0B00-00000B000000}" name="Pathogen" dataDxfId="662"/>
    <tableColumn id="17" xr3:uid="{00000000-0010-0000-0B00-000011000000}" name="Is pathoen CRE, ESBL, MRSA or VRE?" dataDxfId="661"/>
    <tableColumn id="10" xr3:uid="{00000000-0010-0000-0B00-00000A000000}" name="Date of Final Result" dataDxfId="173"/>
    <tableColumn id="12" xr3:uid="{00000000-0010-0000-0B00-00000C000000}" name="Location of Infection Onset" dataDxfId="172"/>
    <tableColumn id="15" xr3:uid="{00000000-0010-0000-0B00-00000F000000}" name="SBAR Usage and Completeness" dataDxfId="660"/>
    <tableColumn id="16" xr3:uid="{00000000-0010-0000-0B00-000010000000}" name="Criteria Met to Start Antimicrobials?" dataDxfId="659"/>
    <tableColumn id="19" xr3:uid="{00000000-0010-0000-0B00-000013000000}" name="Comments" dataDxfId="658"/>
  </tableColumns>
  <tableStyleInfo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" xr:uid="{00000000-000C-0000-FFFF-FFFF0C000000}" name="Table32035" displayName="Table32035" ref="V52:W59" headerRowCount="0" totalsRowShown="0" headerRowDxfId="657" dataDxfId="656">
  <tableColumns count="2">
    <tableColumn id="1" xr3:uid="{00000000-0010-0000-0C00-000001000000}" name="Column1" headerRowDxfId="655" dataDxfId="654"/>
    <tableColumn id="2" xr3:uid="{00000000-0010-0000-0C00-000002000000}" name="Column2" headerRowDxfId="653" dataDxfId="652"/>
  </tableColumns>
  <tableStyleInfo name="TableStyleLight1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5" xr:uid="{00000000-000C-0000-FFFF-FFFF0D000000}" name="Table302936" displayName="Table302936" ref="Y52:Z65" headerRowCount="0" totalsRowShown="0" headerRowDxfId="651">
  <tableColumns count="2">
    <tableColumn id="1" xr3:uid="{00000000-0010-0000-0D00-000001000000}" name="Column1" headerRowDxfId="650" dataDxfId="649"/>
    <tableColumn id="2" xr3:uid="{00000000-0010-0000-0D00-000002000000}" name="Column2" headerRowDxfId="648" dataDxfId="647"/>
  </tableColumns>
  <tableStyleInfo name="TableStyleLight1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6" xr:uid="{00000000-000C-0000-FFFF-FFFF0E000000}" name="May" displayName="May" ref="A2:S7" totalsRowShown="0" headerRowDxfId="614" dataDxfId="613">
  <autoFilter ref="A2:S7" xr:uid="{00000000-0009-0000-0100-000024000000}"/>
  <tableColumns count="19">
    <tableColumn id="1" xr3:uid="{00000000-0010-0000-0E00-000001000000}" name="Resident Name (Last, First)" dataDxfId="171"/>
    <tableColumn id="2" xr3:uid="{00000000-0010-0000-0E00-000002000000}" name="Room" dataDxfId="170"/>
    <tableColumn id="3" xr3:uid="{00000000-0010-0000-0E00-000003000000}" name="Diagnosis" dataDxfId="612"/>
    <tableColumn id="4" xr3:uid="{00000000-0010-0000-0E00-000004000000}" name="Antibiotic" dataDxfId="611"/>
    <tableColumn id="5" xr3:uid="{00000000-0010-0000-0E00-000005000000}" name="Start Date" dataDxfId="169"/>
    <tableColumn id="6" xr3:uid="{00000000-0010-0000-0E00-000006000000}" name="Stop Date" dataDxfId="168"/>
    <tableColumn id="7" xr3:uid="{00000000-0010-0000-0E00-000007000000}" name="Days of Therapy" dataDxfId="138">
      <calculatedColumnFormula>May[[#This Row],[Stop Date]]-May[[#This Row],[Start Date]]+1</calculatedColumnFormula>
    </tableColumn>
    <tableColumn id="14" xr3:uid="{00000000-0010-0000-0E00-00000E000000}" name="Prescriber" dataDxfId="167"/>
    <tableColumn id="13" xr3:uid="{00000000-0010-0000-0E00-00000D000000}" name="Radiologic Tests Done" dataDxfId="610"/>
    <tableColumn id="8" xr3:uid="{00000000-0010-0000-0E00-000008000000}" name="Microbiology Test Sent" dataDxfId="609"/>
    <tableColumn id="9" xr3:uid="{00000000-0010-0000-0E00-000009000000}" name="Microbiology Test Date" dataDxfId="166"/>
    <tableColumn id="18" xr3:uid="{00000000-0010-0000-0E00-000012000000}" name="Culture f/u at 48-72h?" dataDxfId="165"/>
    <tableColumn id="11" xr3:uid="{00000000-0010-0000-0E00-00000B000000}" name="Pathogen" dataDxfId="608"/>
    <tableColumn id="17" xr3:uid="{00000000-0010-0000-0E00-000011000000}" name="Is pathoen CRE, ESBL, MRSA or VRE?" dataDxfId="607"/>
    <tableColumn id="10" xr3:uid="{00000000-0010-0000-0E00-00000A000000}" name="Date of Final Result" dataDxfId="164"/>
    <tableColumn id="12" xr3:uid="{00000000-0010-0000-0E00-00000C000000}" name="Location of Infection Onset" dataDxfId="163"/>
    <tableColumn id="15" xr3:uid="{00000000-0010-0000-0E00-00000F000000}" name="SBAR Usage and Completeness" dataDxfId="606"/>
    <tableColumn id="16" xr3:uid="{00000000-0010-0000-0E00-000010000000}" name="Criteria Met to Start Antimicrobials?" dataDxfId="605"/>
    <tableColumn id="19" xr3:uid="{00000000-0010-0000-0E00-000013000000}" name="Comments" dataDxfId="604"/>
  </tableColumns>
  <tableStyleInfo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7" xr:uid="{00000000-000C-0000-FFFF-FFFF0F000000}" name="Table32038" displayName="Table32038" ref="U52:V59" headerRowCount="0" totalsRowShown="0" headerRowDxfId="603" dataDxfId="602">
  <tableColumns count="2">
    <tableColumn id="1" xr3:uid="{00000000-0010-0000-0F00-000001000000}" name="Column1" headerRowDxfId="601" dataDxfId="600"/>
    <tableColumn id="2" xr3:uid="{00000000-0010-0000-0F00-000002000000}" name="Column2" headerRowDxfId="599" dataDxfId="598"/>
  </tableColumns>
  <tableStyleInfo name="TableStyleLight1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8" xr:uid="{00000000-000C-0000-FFFF-FFFF10000000}" name="Table302939" displayName="Table302939" ref="X52:Y65" headerRowCount="0" totalsRowShown="0" headerRowDxfId="597">
  <tableColumns count="2">
    <tableColumn id="1" xr3:uid="{00000000-0010-0000-1000-000001000000}" name="Column1" headerRowDxfId="596" dataDxfId="595"/>
    <tableColumn id="2" xr3:uid="{00000000-0010-0000-1000-000002000000}" name="Column2" headerRowDxfId="594" dataDxfId="593"/>
  </tableColumns>
  <tableStyleInfo name="TableStyleLight1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9" xr:uid="{00000000-000C-0000-FFFF-FFFF11000000}" name="Jun" displayName="Jun" ref="A2:S11" totalsRowShown="0" headerRowDxfId="560" dataDxfId="559">
  <autoFilter ref="A2:S11" xr:uid="{00000000-0009-0000-0100-000027000000}"/>
  <tableColumns count="19">
    <tableColumn id="1" xr3:uid="{00000000-0010-0000-1100-000001000000}" name="Resident Name (Last, First)" dataDxfId="162"/>
    <tableColumn id="2" xr3:uid="{00000000-0010-0000-1100-000002000000}" name="Room" dataDxfId="161"/>
    <tableColumn id="3" xr3:uid="{00000000-0010-0000-1100-000003000000}" name="Diagnosis" dataDxfId="160"/>
    <tableColumn id="4" xr3:uid="{00000000-0010-0000-1100-000004000000}" name="Antibiotic" dataDxfId="159"/>
    <tableColumn id="5" xr3:uid="{00000000-0010-0000-1100-000005000000}" name="Start Date" dataDxfId="158"/>
    <tableColumn id="6" xr3:uid="{00000000-0010-0000-1100-000006000000}" name="Stop Date" dataDxfId="157"/>
    <tableColumn id="7" xr3:uid="{00000000-0010-0000-1100-000007000000}" name="Days of Therapy" dataDxfId="137">
      <calculatedColumnFormula>Jun[[#This Row],[Stop Date]]-Jun[[#This Row],[Start Date]]+1</calculatedColumnFormula>
    </tableColumn>
    <tableColumn id="14" xr3:uid="{00000000-0010-0000-1100-00000E000000}" name="Prescriber" dataDxfId="156"/>
    <tableColumn id="13" xr3:uid="{00000000-0010-0000-1100-00000D000000}" name="Radiologic Tests Done" dataDxfId="558"/>
    <tableColumn id="8" xr3:uid="{00000000-0010-0000-1100-000008000000}" name="Microbiology Test Sent" dataDxfId="557"/>
    <tableColumn id="9" xr3:uid="{00000000-0010-0000-1100-000009000000}" name="Microbiology Test Date" dataDxfId="155"/>
    <tableColumn id="18" xr3:uid="{00000000-0010-0000-1100-000012000000}" name="Culture f/u at 48-72h?" dataDxfId="154"/>
    <tableColumn id="11" xr3:uid="{00000000-0010-0000-1100-00000B000000}" name="Pathogen" dataDxfId="556"/>
    <tableColumn id="17" xr3:uid="{00000000-0010-0000-1100-000011000000}" name="Is pathoen CRE, ESBL, MRSA or VRE?" dataDxfId="555"/>
    <tableColumn id="10" xr3:uid="{00000000-0010-0000-1100-00000A000000}" name="Date of Final Result" dataDxfId="153"/>
    <tableColumn id="12" xr3:uid="{00000000-0010-0000-1100-00000C000000}" name="Location of Infection Onset" dataDxfId="152"/>
    <tableColumn id="15" xr3:uid="{00000000-0010-0000-1100-00000F000000}" name="SBAR Usage and Completeness" dataDxfId="554"/>
    <tableColumn id="16" xr3:uid="{00000000-0010-0000-1100-000010000000}" name="Criteria Met to Start Antimicrobials?" dataDxfId="553"/>
    <tableColumn id="19" xr3:uid="{00000000-0010-0000-1100-000013000000}" name="Comments" dataDxfId="552"/>
  </tableColumns>
  <tableStyleInfo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0" xr:uid="{00000000-000C-0000-FFFF-FFFF12000000}" name="Table32041" displayName="Table32041" ref="U52:V59" headerRowCount="0" totalsRowShown="0" headerRowDxfId="551" dataDxfId="550">
  <tableColumns count="2">
    <tableColumn id="1" xr3:uid="{00000000-0010-0000-1200-000001000000}" name="Column1" headerRowDxfId="549" dataDxfId="548"/>
    <tableColumn id="2" xr3:uid="{00000000-0010-0000-1200-000002000000}" name="Column2" headerRowDxfId="547" dataDxfId="546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1000000}" name="Table5" displayName="Table5" ref="A74:O81" totalsRowShown="0" headerRowDxfId="895" dataDxfId="894">
  <autoFilter ref="A74:O81" xr:uid="{00000000-0009-0000-0100-000005000000}"/>
  <tableColumns count="15">
    <tableColumn id="1" xr3:uid="{00000000-0010-0000-0100-000001000000}" name="Infection / 10,000 RD" dataDxfId="893"/>
    <tableColumn id="2" xr3:uid="{00000000-0010-0000-0100-000002000000}" name="Jan" dataDxfId="892"/>
    <tableColumn id="3" xr3:uid="{00000000-0010-0000-0100-000003000000}" name="Feb" dataDxfId="891"/>
    <tableColumn id="4" xr3:uid="{00000000-0010-0000-0100-000004000000}" name="Mar" dataDxfId="890"/>
    <tableColumn id="5" xr3:uid="{00000000-0010-0000-0100-000005000000}" name="Apr" dataDxfId="889"/>
    <tableColumn id="6" xr3:uid="{00000000-0010-0000-0100-000006000000}" name="May" dataDxfId="888"/>
    <tableColumn id="7" xr3:uid="{00000000-0010-0000-0100-000007000000}" name="Jun" dataDxfId="887"/>
    <tableColumn id="8" xr3:uid="{00000000-0010-0000-0100-000008000000}" name="Jul" dataDxfId="886"/>
    <tableColumn id="9" xr3:uid="{00000000-0010-0000-0100-000009000000}" name="Aug" dataDxfId="885"/>
    <tableColumn id="10" xr3:uid="{00000000-0010-0000-0100-00000A000000}" name="Sep" dataDxfId="884"/>
    <tableColumn id="11" xr3:uid="{00000000-0010-0000-0100-00000B000000}" name="Oct" dataDxfId="883"/>
    <tableColumn id="12" xr3:uid="{00000000-0010-0000-0100-00000C000000}" name="Nov" dataDxfId="882"/>
    <tableColumn id="13" xr3:uid="{00000000-0010-0000-0100-00000D000000}" name="Dec" dataDxfId="881"/>
    <tableColumn id="14" xr3:uid="{00000000-0010-0000-0100-00000E000000}" name="Average" dataDxfId="880"/>
    <tableColumn id="15" xr3:uid="{00000000-0010-0000-0100-00000F000000}" name="Trend" dataDxfId="879"/>
  </tableColumns>
  <tableStyleInfo name="TableStyleLight16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1" xr:uid="{00000000-000C-0000-FFFF-FFFF13000000}" name="Table302942" displayName="Table302942" ref="X52:Y65" headerRowCount="0" totalsRowShown="0" headerRowDxfId="545">
  <tableColumns count="2">
    <tableColumn id="1" xr3:uid="{00000000-0010-0000-1300-000001000000}" name="Column1" headerRowDxfId="544" dataDxfId="543"/>
    <tableColumn id="2" xr3:uid="{00000000-0010-0000-1300-000002000000}" name="Column2" headerRowDxfId="542" dataDxfId="541"/>
  </tableColumns>
  <tableStyleInfo name="TableStyleLight1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2" xr:uid="{00000000-000C-0000-FFFF-FFFF14000000}" name="Jul" displayName="Jul" ref="A2:S9" totalsRowShown="0" headerRowDxfId="508" dataDxfId="507">
  <autoFilter ref="A2:S9" xr:uid="{00000000-0009-0000-0100-00002A000000}"/>
  <tableColumns count="19">
    <tableColumn id="1" xr3:uid="{00000000-0010-0000-1400-000001000000}" name="Resident Name (Last, First)" dataDxfId="151"/>
    <tableColumn id="2" xr3:uid="{00000000-0010-0000-1400-000002000000}" name="Room" dataDxfId="150"/>
    <tableColumn id="3" xr3:uid="{00000000-0010-0000-1400-000003000000}" name="Diagnosis" dataDxfId="506"/>
    <tableColumn id="4" xr3:uid="{00000000-0010-0000-1400-000004000000}" name="Antibiotic" dataDxfId="505"/>
    <tableColumn id="5" xr3:uid="{00000000-0010-0000-1400-000005000000}" name="Start Date" dataDxfId="149"/>
    <tableColumn id="6" xr3:uid="{00000000-0010-0000-1400-000006000000}" name="Stop Date" dataDxfId="148"/>
    <tableColumn id="7" xr3:uid="{00000000-0010-0000-1400-000007000000}" name="Days of Therapy" dataDxfId="136">
      <calculatedColumnFormula>Jul[[#This Row],[Stop Date]]-Jul[[#This Row],[Start Date]]+1</calculatedColumnFormula>
    </tableColumn>
    <tableColumn id="14" xr3:uid="{00000000-0010-0000-1400-00000E000000}" name="Prescriber" dataDxfId="147"/>
    <tableColumn id="13" xr3:uid="{00000000-0010-0000-1400-00000D000000}" name="Radiologic Tests Done" dataDxfId="504"/>
    <tableColumn id="8" xr3:uid="{00000000-0010-0000-1400-000008000000}" name="Microbiology Test Sent" dataDxfId="503"/>
    <tableColumn id="9" xr3:uid="{00000000-0010-0000-1400-000009000000}" name="Microbiology Test Date" dataDxfId="146"/>
    <tableColumn id="18" xr3:uid="{00000000-0010-0000-1400-000012000000}" name="Culture f/u at 48-72h?" dataDxfId="145"/>
    <tableColumn id="11" xr3:uid="{00000000-0010-0000-1400-00000B000000}" name="Pathogen" dataDxfId="502"/>
    <tableColumn id="17" xr3:uid="{00000000-0010-0000-1400-000011000000}" name="Is pathoen CRE, ESBL, MRSA or VRE?" dataDxfId="501"/>
    <tableColumn id="10" xr3:uid="{00000000-0010-0000-1400-00000A000000}" name="Date of Final Result" dataDxfId="144"/>
    <tableColumn id="12" xr3:uid="{00000000-0010-0000-1400-00000C000000}" name="Location of Infection Onset" dataDxfId="143"/>
    <tableColumn id="15" xr3:uid="{00000000-0010-0000-1400-00000F000000}" name="SBAR Usage and Completeness" dataDxfId="500"/>
    <tableColumn id="16" xr3:uid="{00000000-0010-0000-1400-000010000000}" name="Criteria Met to Start Antimicrobials?" dataDxfId="499"/>
    <tableColumn id="19" xr3:uid="{00000000-0010-0000-1400-000013000000}" name="Comments" dataDxfId="498"/>
  </tableColumns>
  <tableStyleInfo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3" xr:uid="{00000000-000C-0000-FFFF-FFFF15000000}" name="Table32044" displayName="Table32044" ref="U52:V59" headerRowCount="0" totalsRowShown="0" headerRowDxfId="497" dataDxfId="496">
  <tableColumns count="2">
    <tableColumn id="1" xr3:uid="{00000000-0010-0000-1500-000001000000}" name="Column1" headerRowDxfId="495" dataDxfId="494"/>
    <tableColumn id="2" xr3:uid="{00000000-0010-0000-1500-000002000000}" name="Column2" headerRowDxfId="493" dataDxfId="492"/>
  </tableColumns>
  <tableStyleInfo name="TableStyleLight1" showFirstColumn="0" showLastColumn="0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4" xr:uid="{00000000-000C-0000-FFFF-FFFF16000000}" name="Table302945" displayName="Table302945" ref="X52:Y65" headerRowCount="0" totalsRowShown="0" headerRowDxfId="491">
  <tableColumns count="2">
    <tableColumn id="1" xr3:uid="{00000000-0010-0000-1600-000001000000}" name="Column1" headerRowDxfId="490" dataDxfId="489"/>
    <tableColumn id="2" xr3:uid="{00000000-0010-0000-1600-000002000000}" name="Column2" headerRowDxfId="488" dataDxfId="487"/>
  </tableColumns>
  <tableStyleInfo name="TableStyleLight1" showFirstColumn="0" showLastColumn="0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5" xr:uid="{00000000-000C-0000-FFFF-FFFF17000000}" name="Aug" displayName="Aug" ref="A2:S10" totalsRowShown="0" headerRowDxfId="454" dataDxfId="453">
  <autoFilter ref="A2:S10" xr:uid="{00000000-0009-0000-0100-00002D000000}"/>
  <tableColumns count="19">
    <tableColumn id="1" xr3:uid="{00000000-0010-0000-1700-000001000000}" name="Resident Name (Last, First)" dataDxfId="142"/>
    <tableColumn id="2" xr3:uid="{00000000-0010-0000-1700-000002000000}" name="Room" dataDxfId="141"/>
    <tableColumn id="3" xr3:uid="{00000000-0010-0000-1700-000003000000}" name="Diagnosis" dataDxfId="452"/>
    <tableColumn id="4" xr3:uid="{00000000-0010-0000-1700-000004000000}" name="Antibiotic" dataDxfId="133"/>
    <tableColumn id="5" xr3:uid="{00000000-0010-0000-1700-000005000000}" name="Start Date" dataDxfId="134"/>
    <tableColumn id="6" xr3:uid="{00000000-0010-0000-1700-000006000000}" name="Stop Date" dataDxfId="140"/>
    <tableColumn id="7" xr3:uid="{00000000-0010-0000-1700-000007000000}" name="Days of Therapy" dataDxfId="135">
      <calculatedColumnFormula>Aug[[#This Row],[Stop Date]]-Aug[[#This Row],[Start Date]]+1</calculatedColumnFormula>
    </tableColumn>
    <tableColumn id="14" xr3:uid="{00000000-0010-0000-1700-00000E000000}" name="Prescriber" dataDxfId="132"/>
    <tableColumn id="13" xr3:uid="{00000000-0010-0000-1700-00000D000000}" name="Radiologic Tests Done" dataDxfId="451"/>
    <tableColumn id="8" xr3:uid="{00000000-0010-0000-1700-000008000000}" name="Microbiology Test Sent" dataDxfId="450"/>
    <tableColumn id="9" xr3:uid="{00000000-0010-0000-1700-000009000000}" name="Microbiology Test Date" dataDxfId="131"/>
    <tableColumn id="18" xr3:uid="{00000000-0010-0000-1700-000012000000}" name="Culture f/u at 48-72h?" dataDxfId="130"/>
    <tableColumn id="11" xr3:uid="{00000000-0010-0000-1700-00000B000000}" name="Pathogen" dataDxfId="449"/>
    <tableColumn id="17" xr3:uid="{00000000-0010-0000-1700-000011000000}" name="Is pathoen CRE, ESBL, MRSA or VRE?" dataDxfId="448"/>
    <tableColumn id="10" xr3:uid="{00000000-0010-0000-1700-00000A000000}" name="Date of Final Result" dataDxfId="129"/>
    <tableColumn id="12" xr3:uid="{00000000-0010-0000-1700-00000C000000}" name="Location of Infection Onset" dataDxfId="128"/>
    <tableColumn id="15" xr3:uid="{00000000-0010-0000-1700-00000F000000}" name="SBAR Usage and Completeness" dataDxfId="447"/>
    <tableColumn id="16" xr3:uid="{00000000-0010-0000-1700-000010000000}" name="Criteria Met to Start Antimicrobials?" dataDxfId="446"/>
    <tableColumn id="19" xr3:uid="{00000000-0010-0000-1700-000013000000}" name="Comments" dataDxfId="445"/>
  </tableColumns>
  <tableStyleInfo showFirstColumn="0" showLastColumn="0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6" xr:uid="{00000000-000C-0000-FFFF-FFFF18000000}" name="Table32047" displayName="Table32047" ref="U52:V59" headerRowCount="0" totalsRowShown="0" headerRowDxfId="444" dataDxfId="443">
  <tableColumns count="2">
    <tableColumn id="1" xr3:uid="{00000000-0010-0000-1800-000001000000}" name="Column1" headerRowDxfId="442" dataDxfId="441"/>
    <tableColumn id="2" xr3:uid="{00000000-0010-0000-1800-000002000000}" name="Column2" headerRowDxfId="440" dataDxfId="439"/>
  </tableColumns>
  <tableStyleInfo name="TableStyleLight1" showFirstColumn="0" showLastColumn="0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7" xr:uid="{00000000-000C-0000-FFFF-FFFF19000000}" name="Table302948" displayName="Table302948" ref="X52:Y65" headerRowCount="0" totalsRowShown="0" headerRowDxfId="438">
  <tableColumns count="2">
    <tableColumn id="1" xr3:uid="{00000000-0010-0000-1900-000001000000}" name="Column1" headerRowDxfId="437" dataDxfId="436"/>
    <tableColumn id="2" xr3:uid="{00000000-0010-0000-1900-000002000000}" name="Column2" headerRowDxfId="435" dataDxfId="434"/>
  </tableColumns>
  <tableStyleInfo name="TableStyleLight1" showFirstColumn="0" showLastColumn="0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8" xr:uid="{00000000-000C-0000-FFFF-FFFF1A000000}" name="Sep" displayName="Sep" ref="A2:S4" totalsRowShown="0" headerRowDxfId="401" dataDxfId="400">
  <autoFilter ref="A2:S4" xr:uid="{00000000-0009-0000-0100-000030000000}"/>
  <tableColumns count="19">
    <tableColumn id="1" xr3:uid="{00000000-0010-0000-1A00-000001000000}" name="Resident Name (Last, First)" dataDxfId="399"/>
    <tableColumn id="2" xr3:uid="{00000000-0010-0000-1A00-000002000000}" name="Room" dataDxfId="398"/>
    <tableColumn id="3" xr3:uid="{00000000-0010-0000-1A00-000003000000}" name="Diagnosis" dataDxfId="397"/>
    <tableColumn id="4" xr3:uid="{00000000-0010-0000-1A00-000004000000}" name="Antibiotic" dataDxfId="396"/>
    <tableColumn id="5" xr3:uid="{00000000-0010-0000-1A00-000005000000}" name="Start Date" dataDxfId="395"/>
    <tableColumn id="6" xr3:uid="{00000000-0010-0000-1A00-000006000000}" name="Stop Date" dataDxfId="394"/>
    <tableColumn id="7" xr3:uid="{00000000-0010-0000-1A00-000007000000}" name="Days of Therapy" dataDxfId="127">
      <calculatedColumnFormula>Sep[[#This Row],[Stop Date]]-Sep[[#This Row],[Start Date]]+1</calculatedColumnFormula>
    </tableColumn>
    <tableColumn id="14" xr3:uid="{00000000-0010-0000-1A00-00000E000000}" name="Prescriber" dataDxfId="393"/>
    <tableColumn id="13" xr3:uid="{00000000-0010-0000-1A00-00000D000000}" name="Radiologic Tests Done" dataDxfId="392"/>
    <tableColumn id="8" xr3:uid="{00000000-0010-0000-1A00-000008000000}" name="Microbiology Test Sent" dataDxfId="391"/>
    <tableColumn id="9" xr3:uid="{00000000-0010-0000-1A00-000009000000}" name="Microbiology Test Date" dataDxfId="390"/>
    <tableColumn id="18" xr3:uid="{00000000-0010-0000-1A00-000012000000}" name="Culture f/u at 48-72h?" dataDxfId="389"/>
    <tableColumn id="11" xr3:uid="{00000000-0010-0000-1A00-00000B000000}" name="Pathogen" dataDxfId="388"/>
    <tableColumn id="17" xr3:uid="{00000000-0010-0000-1A00-000011000000}" name="Is pathoen CRE, ESBL, MRSA or VRE?" dataDxfId="387"/>
    <tableColumn id="10" xr3:uid="{00000000-0010-0000-1A00-00000A000000}" name="Date of Final Result" dataDxfId="386"/>
    <tableColumn id="12" xr3:uid="{00000000-0010-0000-1A00-00000C000000}" name="Location of Infection Onset" dataDxfId="385"/>
    <tableColumn id="15" xr3:uid="{00000000-0010-0000-1A00-00000F000000}" name="SBAR Usage and Completeness" dataDxfId="384"/>
    <tableColumn id="16" xr3:uid="{00000000-0010-0000-1A00-000010000000}" name="Criteria Met to Start Antimicrobials?" dataDxfId="383"/>
    <tableColumn id="19" xr3:uid="{00000000-0010-0000-1A00-000013000000}" name="Comments" dataDxfId="382"/>
  </tableColumns>
  <tableStyleInfo showFirstColumn="0" showLastColumn="0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9" xr:uid="{00000000-000C-0000-FFFF-FFFF1B000000}" name="Table32050" displayName="Table32050" ref="U52:V59" headerRowCount="0" totalsRowShown="0" headerRowDxfId="381" dataDxfId="380">
  <tableColumns count="2">
    <tableColumn id="1" xr3:uid="{00000000-0010-0000-1B00-000001000000}" name="Column1" headerRowDxfId="379" dataDxfId="378"/>
    <tableColumn id="2" xr3:uid="{00000000-0010-0000-1B00-000002000000}" name="Column2" headerRowDxfId="377" dataDxfId="376"/>
  </tableColumns>
  <tableStyleInfo name="TableStyleLight1" showFirstColumn="0" showLastColumn="0" showRowStripes="1" showColumnStripes="0"/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0" xr:uid="{00000000-000C-0000-FFFF-FFFF1C000000}" name="Table302951" displayName="Table302951" ref="X52:Y65" headerRowCount="0" totalsRowShown="0" headerRowDxfId="375">
  <tableColumns count="2">
    <tableColumn id="1" xr3:uid="{00000000-0010-0000-1C00-000001000000}" name="Column1" headerRowDxfId="374" dataDxfId="373"/>
    <tableColumn id="2" xr3:uid="{00000000-0010-0000-1C00-000002000000}" name="Column2" headerRowDxfId="372" dataDxfId="371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2000000}" name="Jan" displayName="Jan" ref="A2:S19" totalsRowShown="0" headerRowDxfId="836" dataDxfId="835">
  <autoFilter ref="A2:S19" xr:uid="{00000000-0009-0000-0100-000001000000}"/>
  <tableColumns count="19">
    <tableColumn id="1" xr3:uid="{00000000-0010-0000-0200-000001000000}" name="Resident Name (Last, First)" dataDxfId="834"/>
    <tableColumn id="2" xr3:uid="{00000000-0010-0000-0200-000002000000}" name="Room" dataDxfId="833"/>
    <tableColumn id="3" xr3:uid="{00000000-0010-0000-0200-000003000000}" name="Diagnosis" dataDxfId="832"/>
    <tableColumn id="4" xr3:uid="{00000000-0010-0000-0200-000004000000}" name="Antibiotic" dataDxfId="831"/>
    <tableColumn id="5" xr3:uid="{00000000-0010-0000-0200-000005000000}" name="Start Date" dataDxfId="830"/>
    <tableColumn id="6" xr3:uid="{00000000-0010-0000-0200-000006000000}" name="Stop Date" dataDxfId="829"/>
    <tableColumn id="7" xr3:uid="{00000000-0010-0000-0200-000007000000}" name="Days of Therapy" dataDxfId="828">
      <calculatedColumnFormula>Jan[[#This Row],[Stop Date]]-Jan[[#This Row],[Start Date]]+1</calculatedColumnFormula>
    </tableColumn>
    <tableColumn id="14" xr3:uid="{00000000-0010-0000-0200-00000E000000}" name="Prescriber" dataDxfId="827"/>
    <tableColumn id="13" xr3:uid="{00000000-0010-0000-0200-00000D000000}" name="Radiologic Tests Done" dataDxfId="826"/>
    <tableColumn id="8" xr3:uid="{00000000-0010-0000-0200-000008000000}" name="Microbiology Test Sent" dataDxfId="825"/>
    <tableColumn id="9" xr3:uid="{00000000-0010-0000-0200-000009000000}" name="Microbiology Test Date" dataDxfId="824"/>
    <tableColumn id="18" xr3:uid="{00000000-0010-0000-0200-000012000000}" name="Culture f/u at 48-72h?" dataDxfId="823"/>
    <tableColumn id="11" xr3:uid="{00000000-0010-0000-0200-00000B000000}" name="Pathogen" dataDxfId="822"/>
    <tableColumn id="17" xr3:uid="{00000000-0010-0000-0200-000011000000}" name="Is pathoen CRE, ESBL, MRSA or VRE?" dataDxfId="821"/>
    <tableColumn id="10" xr3:uid="{00000000-0010-0000-0200-00000A000000}" name="Date of Final Result" dataDxfId="820"/>
    <tableColumn id="12" xr3:uid="{00000000-0010-0000-0200-00000C000000}" name="Location of Infection Onset" dataDxfId="819"/>
    <tableColumn id="15" xr3:uid="{00000000-0010-0000-0200-00000F000000}" name="SBAR Usage and Completeness" dataDxfId="818"/>
    <tableColumn id="16" xr3:uid="{00000000-0010-0000-0200-000010000000}" name="Criteria Met to Start Antimicrobials?" dataDxfId="817"/>
    <tableColumn id="19" xr3:uid="{00000000-0010-0000-0200-000013000000}" name="Comments" dataDxfId="816"/>
  </tableColumns>
  <tableStyleInfo showFirstColumn="0" showLastColumn="0" showRowStripes="1" showColumnStripes="0"/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1" xr:uid="{00000000-000C-0000-FFFF-FFFF1D000000}" name="Oct" displayName="Oct" ref="A2:S6" totalsRowShown="0" headerRowDxfId="338" dataDxfId="337">
  <autoFilter ref="A2:S6" xr:uid="{00000000-0009-0000-0100-000033000000}"/>
  <tableColumns count="19">
    <tableColumn id="1" xr3:uid="{00000000-0010-0000-1D00-000001000000}" name="Resident Name (Last, First)" dataDxfId="126"/>
    <tableColumn id="2" xr3:uid="{00000000-0010-0000-1D00-000002000000}" name="Room" dataDxfId="125"/>
    <tableColumn id="3" xr3:uid="{00000000-0010-0000-1D00-000003000000}" name="Diagnosis" dataDxfId="336"/>
    <tableColumn id="4" xr3:uid="{00000000-0010-0000-1D00-000004000000}" name="Antibiotic" dataDxfId="335"/>
    <tableColumn id="5" xr3:uid="{00000000-0010-0000-1D00-000005000000}" name="Start Date" dataDxfId="124"/>
    <tableColumn id="6" xr3:uid="{00000000-0010-0000-1D00-000006000000}" name="Stop Date" dataDxfId="123"/>
    <tableColumn id="7" xr3:uid="{00000000-0010-0000-1D00-000007000000}" name="Days of Therapy" dataDxfId="122">
      <calculatedColumnFormula>Oct[[#This Row],[Stop Date]]-Oct[[#This Row],[Start Date]]+1</calculatedColumnFormula>
    </tableColumn>
    <tableColumn id="14" xr3:uid="{00000000-0010-0000-1D00-00000E000000}" name="Prescriber" dataDxfId="121"/>
    <tableColumn id="13" xr3:uid="{00000000-0010-0000-1D00-00000D000000}" name="Radiologic Tests Done" dataDxfId="334"/>
    <tableColumn id="8" xr3:uid="{00000000-0010-0000-1D00-000008000000}" name="Microbiology Test Sent" dataDxfId="333"/>
    <tableColumn id="9" xr3:uid="{00000000-0010-0000-1D00-000009000000}" name="Microbiology Test Date" dataDxfId="120"/>
    <tableColumn id="18" xr3:uid="{00000000-0010-0000-1D00-000012000000}" name="Culture f/u at 48-72h?" dataDxfId="119"/>
    <tableColumn id="11" xr3:uid="{00000000-0010-0000-1D00-00000B000000}" name="Pathogen" dataDxfId="332"/>
    <tableColumn id="17" xr3:uid="{00000000-0010-0000-1D00-000011000000}" name="Is pathoen CRE, ESBL, MRSA or VRE?" dataDxfId="331"/>
    <tableColumn id="10" xr3:uid="{00000000-0010-0000-1D00-00000A000000}" name="Date of Final Result" dataDxfId="118"/>
    <tableColumn id="12" xr3:uid="{00000000-0010-0000-1D00-00000C000000}" name="Location of Infection Onset" dataDxfId="117"/>
    <tableColumn id="15" xr3:uid="{00000000-0010-0000-1D00-00000F000000}" name="SBAR Usage and Completeness" dataDxfId="330"/>
    <tableColumn id="16" xr3:uid="{00000000-0010-0000-1D00-000010000000}" name="Criteria Met to Start Antimicrobials?" dataDxfId="329"/>
    <tableColumn id="19" xr3:uid="{00000000-0010-0000-1D00-000013000000}" name="Comments" dataDxfId="328"/>
  </tableColumns>
  <tableStyleInfo showFirstColumn="0" showLastColumn="0" showRowStripes="1" showColumnStripes="0"/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2" xr:uid="{00000000-000C-0000-FFFF-FFFF1E000000}" name="Table32053" displayName="Table32053" ref="U52:V59" headerRowCount="0" totalsRowShown="0" headerRowDxfId="327" dataDxfId="326">
  <tableColumns count="2">
    <tableColumn id="1" xr3:uid="{00000000-0010-0000-1E00-000001000000}" name="Column1" headerRowDxfId="325" dataDxfId="324"/>
    <tableColumn id="2" xr3:uid="{00000000-0010-0000-1E00-000002000000}" name="Column2" headerRowDxfId="323" dataDxfId="322"/>
  </tableColumns>
  <tableStyleInfo name="TableStyleLight1" showFirstColumn="0" showLastColumn="0" showRowStripes="1" showColumnStripes="0"/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3" xr:uid="{00000000-000C-0000-FFFF-FFFF1F000000}" name="Table302954" displayName="Table302954" ref="X52:Y65" headerRowCount="0" totalsRowShown="0" headerRowDxfId="321">
  <tableColumns count="2">
    <tableColumn id="1" xr3:uid="{00000000-0010-0000-1F00-000001000000}" name="Column1" headerRowDxfId="320" dataDxfId="319"/>
    <tableColumn id="2" xr3:uid="{00000000-0010-0000-1F00-000002000000}" name="Column2" headerRowDxfId="318" dataDxfId="317"/>
  </tableColumns>
  <tableStyleInfo name="TableStyleLight1" showFirstColumn="0" showLastColumn="0" showRowStripes="1" showColumnStripes="0"/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4" xr:uid="{00000000-000C-0000-FFFF-FFFF20000000}" name="Nov" displayName="Nov" ref="A2:S7" totalsRowShown="0" headerRowDxfId="284" dataDxfId="283">
  <autoFilter ref="A2:S7" xr:uid="{00000000-0009-0000-0100-000036000000}"/>
  <tableColumns count="19">
    <tableColumn id="1" xr3:uid="{00000000-0010-0000-2000-000001000000}" name="Resident Name (Last, First)" dataDxfId="84"/>
    <tableColumn id="2" xr3:uid="{00000000-0010-0000-2000-000002000000}" name="Room" dataDxfId="83"/>
    <tableColumn id="3" xr3:uid="{00000000-0010-0000-2000-000003000000}" name="Diagnosis" dataDxfId="282"/>
    <tableColumn id="4" xr3:uid="{00000000-0010-0000-2000-000004000000}" name="Antibiotic" dataDxfId="82"/>
    <tableColumn id="5" xr3:uid="{00000000-0010-0000-2000-000005000000}" name="Start Date" dataDxfId="81"/>
    <tableColumn id="6" xr3:uid="{00000000-0010-0000-2000-000006000000}" name="Stop Date" dataDxfId="80"/>
    <tableColumn id="7" xr3:uid="{00000000-0010-0000-2000-000007000000}" name="Days of Therapy" dataDxfId="79">
      <calculatedColumnFormula>Nov[[#This Row],[Stop Date]]-Nov[[#This Row],[Start Date]]+1</calculatedColumnFormula>
    </tableColumn>
    <tableColumn id="14" xr3:uid="{00000000-0010-0000-2000-00000E000000}" name="Prescriber" dataDxfId="78"/>
    <tableColumn id="13" xr3:uid="{00000000-0010-0000-2000-00000D000000}" name="Radiologic Tests Done" dataDxfId="281"/>
    <tableColumn id="8" xr3:uid="{00000000-0010-0000-2000-000008000000}" name="Microbiology Test Sent" dataDxfId="280"/>
    <tableColumn id="9" xr3:uid="{00000000-0010-0000-2000-000009000000}" name="Microbiology Test Date" dataDxfId="77"/>
    <tableColumn id="18" xr3:uid="{00000000-0010-0000-2000-000012000000}" name="Culture f/u at 48-72h?" dataDxfId="76"/>
    <tableColumn id="11" xr3:uid="{00000000-0010-0000-2000-00000B000000}" name="Pathogen" dataDxfId="279"/>
    <tableColumn id="17" xr3:uid="{00000000-0010-0000-2000-000011000000}" name="Is pathoen CRE, ESBL, MRSA or VRE?" dataDxfId="278"/>
    <tableColumn id="10" xr3:uid="{00000000-0010-0000-2000-00000A000000}" name="Date of Final Result" dataDxfId="75"/>
    <tableColumn id="12" xr3:uid="{00000000-0010-0000-2000-00000C000000}" name="Location of Infection Onset" dataDxfId="74"/>
    <tableColumn id="15" xr3:uid="{00000000-0010-0000-2000-00000F000000}" name="SBAR Usage and Completeness" dataDxfId="277"/>
    <tableColumn id="16" xr3:uid="{00000000-0010-0000-2000-000010000000}" name="Criteria Met to Start Antimicrobials?" dataDxfId="276"/>
    <tableColumn id="19" xr3:uid="{00000000-0010-0000-2000-000013000000}" name="Comments" dataDxfId="275"/>
  </tableColumns>
  <tableStyleInfo showFirstColumn="0" showLastColumn="0" showRowStripes="1" showColumnStripes="0"/>
</table>
</file>

<file path=xl/tables/table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5" xr:uid="{00000000-000C-0000-FFFF-FFFF21000000}" name="Table32056" displayName="Table32056" ref="U52:V59" headerRowCount="0" totalsRowShown="0" headerRowDxfId="274" dataDxfId="273">
  <tableColumns count="2">
    <tableColumn id="1" xr3:uid="{00000000-0010-0000-2100-000001000000}" name="Column1" headerRowDxfId="272" dataDxfId="271"/>
    <tableColumn id="2" xr3:uid="{00000000-0010-0000-2100-000002000000}" name="Column2" headerRowDxfId="270" dataDxfId="269"/>
  </tableColumns>
  <tableStyleInfo name="TableStyleLight1" showFirstColumn="0" showLastColumn="0" showRowStripes="1" showColumnStripes="0"/>
</table>
</file>

<file path=xl/tables/table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6" xr:uid="{00000000-000C-0000-FFFF-FFFF22000000}" name="Table302957" displayName="Table302957" ref="X52:Y65" headerRowCount="0" totalsRowShown="0" headerRowDxfId="268">
  <tableColumns count="2">
    <tableColumn id="1" xr3:uid="{00000000-0010-0000-2200-000001000000}" name="Column1" headerRowDxfId="267" dataDxfId="266"/>
    <tableColumn id="2" xr3:uid="{00000000-0010-0000-2200-000002000000}" name="Column2" headerRowDxfId="265" dataDxfId="264"/>
  </tableColumns>
  <tableStyleInfo name="TableStyleLight1" showFirstColumn="0" showLastColumn="0" showRowStripes="1" showColumnStripes="0"/>
</table>
</file>

<file path=xl/tables/table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7" xr:uid="{00000000-000C-0000-FFFF-FFFF23000000}" name="Dec" displayName="Dec" ref="A2:S7" totalsRowShown="0" headerRowDxfId="231" dataDxfId="230">
  <autoFilter ref="A2:S7" xr:uid="{00000000-0009-0000-0100-000039000000}"/>
  <tableColumns count="19">
    <tableColumn id="1" xr3:uid="{00000000-0010-0000-2300-000001000000}" name="Resident Name (Last, First)" dataDxfId="41"/>
    <tableColumn id="2" xr3:uid="{00000000-0010-0000-2300-000002000000}" name="Room" dataDxfId="40"/>
    <tableColumn id="3" xr3:uid="{00000000-0010-0000-2300-000003000000}" name="Diagnosis" dataDxfId="229"/>
    <tableColumn id="4" xr3:uid="{00000000-0010-0000-2300-000004000000}" name="Antibiotic" dataDxfId="228"/>
    <tableColumn id="5" xr3:uid="{00000000-0010-0000-2300-000005000000}" name="Start Date" dataDxfId="39"/>
    <tableColumn id="6" xr3:uid="{00000000-0010-0000-2300-000006000000}" name="Stop Date" dataDxfId="38"/>
    <tableColumn id="7" xr3:uid="{00000000-0010-0000-2300-000007000000}" name="Days of Therapy" dataDxfId="37">
      <calculatedColumnFormula>Dec[[#This Row],[Stop Date]]-Dec[[#This Row],[Start Date]]+1</calculatedColumnFormula>
    </tableColumn>
    <tableColumn id="14" xr3:uid="{00000000-0010-0000-2300-00000E000000}" name="Prescriber" dataDxfId="36"/>
    <tableColumn id="13" xr3:uid="{00000000-0010-0000-2300-00000D000000}" name="Radiologic Tests Done" dataDxfId="227"/>
    <tableColumn id="8" xr3:uid="{00000000-0010-0000-2300-000008000000}" name="Microbiology Test Sent" dataDxfId="226"/>
    <tableColumn id="9" xr3:uid="{00000000-0010-0000-2300-000009000000}" name="Microbiology Test Date" dataDxfId="35"/>
    <tableColumn id="18" xr3:uid="{00000000-0010-0000-2300-000012000000}" name="Culture f/u at 48-72h?" dataDxfId="34"/>
    <tableColumn id="11" xr3:uid="{00000000-0010-0000-2300-00000B000000}" name="Pathogen" dataDxfId="225"/>
    <tableColumn id="17" xr3:uid="{00000000-0010-0000-2300-000011000000}" name="Is pathoen CRE, ESBL, MRSA or VRE?" dataDxfId="224"/>
    <tableColumn id="10" xr3:uid="{00000000-0010-0000-2300-00000A000000}" name="Date of Final Result" dataDxfId="33"/>
    <tableColumn id="12" xr3:uid="{00000000-0010-0000-2300-00000C000000}" name="Location of Infection Onset" dataDxfId="32"/>
    <tableColumn id="15" xr3:uid="{00000000-0010-0000-2300-00000F000000}" name="SBAR Usage and Completeness" dataDxfId="223"/>
    <tableColumn id="16" xr3:uid="{00000000-0010-0000-2300-000010000000}" name="Criteria Met to Start Antimicrobials?" dataDxfId="222"/>
    <tableColumn id="19" xr3:uid="{00000000-0010-0000-2300-000013000000}" name="Comments" dataDxfId="221"/>
  </tableColumns>
  <tableStyleInfo showFirstColumn="0" showLastColumn="0" showRowStripes="1" showColumnStripes="0"/>
</table>
</file>

<file path=xl/tables/table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8" xr:uid="{00000000-000C-0000-FFFF-FFFF24000000}" name="Table32059" displayName="Table32059" ref="U52:V59" headerRowCount="0" totalsRowShown="0" headerRowDxfId="220" dataDxfId="219">
  <tableColumns count="2">
    <tableColumn id="1" xr3:uid="{00000000-0010-0000-2400-000001000000}" name="Column1" headerRowDxfId="218" dataDxfId="217"/>
    <tableColumn id="2" xr3:uid="{00000000-0010-0000-2400-000002000000}" name="Column2" headerRowDxfId="216" dataDxfId="215"/>
  </tableColumns>
  <tableStyleInfo name="TableStyleLight1" showFirstColumn="0" showLastColumn="0" showRowStripes="1" showColumnStripes="0"/>
</table>
</file>

<file path=xl/tables/table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9" xr:uid="{00000000-000C-0000-FFFF-FFFF25000000}" name="Table302960" displayName="Table302960" ref="X52:Y65" headerRowCount="0" totalsRowShown="0" headerRowDxfId="214">
  <tableColumns count="2">
    <tableColumn id="1" xr3:uid="{00000000-0010-0000-2500-000001000000}" name="Column1" headerRowDxfId="213" dataDxfId="212"/>
    <tableColumn id="2" xr3:uid="{00000000-0010-0000-2500-000002000000}" name="Column2" headerRowDxfId="211" dataDxfId="210"/>
  </tableColumns>
  <tableStyleInfo name="TableStyleLight1" showFirstColumn="0" showLastColumn="0" showRowStripes="1" showColumnStripes="0"/>
</table>
</file>

<file path=xl/tables/table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26000000}" name="Table2" displayName="Table2" ref="A1:B53" totalsRowShown="0" headerRowDxfId="209">
  <autoFilter ref="A1:B53" xr:uid="{00000000-0009-0000-0100-000002000000}"/>
  <sortState ref="A2:B53">
    <sortCondition ref="A1:A53"/>
  </sortState>
  <tableColumns count="2">
    <tableColumn id="1" xr3:uid="{00000000-0010-0000-2600-000001000000}" name="Generic Names (A to Z)"/>
    <tableColumn id="2" xr3:uid="{00000000-0010-0000-2600-000002000000}" name="Brand Names"/>
  </tableColumns>
  <tableStyleInfo name="TableStyleLight2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3000000}" name="Table3" displayName="Table3" ref="U52:V59" headerRowCount="0" totalsRowShown="0" headerRowDxfId="815" dataDxfId="814">
  <tableColumns count="2">
    <tableColumn id="1" xr3:uid="{00000000-0010-0000-0300-000001000000}" name="Column1" headerRowDxfId="813" dataDxfId="812"/>
    <tableColumn id="2" xr3:uid="{00000000-0010-0000-0300-000002000000}" name="Column2" headerRowDxfId="811" dataDxfId="810"/>
  </tableColumns>
  <tableStyleInfo name="TableStyleLight1" showFirstColumn="0" showLastColumn="0" showRowStripes="1" showColumnStripes="0"/>
</table>
</file>

<file path=xl/tables/table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27000000}" name="Table7" displayName="Table7" ref="D1:E58" totalsRowShown="0" headerRowDxfId="208" dataDxfId="207">
  <autoFilter ref="D1:E58" xr:uid="{00000000-0009-0000-0100-000007000000}"/>
  <tableColumns count="2">
    <tableColumn id="1" xr3:uid="{00000000-0010-0000-2700-000001000000}" name="Brand Name (A to Z)" dataDxfId="206"/>
    <tableColumn id="2" xr3:uid="{00000000-0010-0000-2700-000002000000}" name="Generic Name" dataDxfId="205"/>
  </tableColumns>
  <tableStyleInfo name="TableStyleLight20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" xr:uid="{00000000-000C-0000-FFFF-FFFF04000000}" name="Table30" displayName="Table30" ref="X52:Y65" headerRowCount="0" totalsRowShown="0" headerRowDxfId="809">
  <tableColumns count="2">
    <tableColumn id="1" xr3:uid="{00000000-0010-0000-0400-000001000000}" name="Column1" headerRowDxfId="808" dataDxfId="807"/>
    <tableColumn id="2" xr3:uid="{00000000-0010-0000-0400-000002000000}" name="Column2" headerRowDxfId="806" dataDxfId="805"/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00000000-000C-0000-FFFF-FFFF05000000}" name="Feb" displayName="Feb" ref="A2:S9" totalsRowShown="0" headerRowDxfId="772" dataDxfId="771">
  <autoFilter ref="A2:S9" xr:uid="{00000000-0009-0000-0100-000012000000}"/>
  <tableColumns count="19">
    <tableColumn id="1" xr3:uid="{00000000-0010-0000-0500-000001000000}" name="Resident Name (Last, First)" dataDxfId="204"/>
    <tableColumn id="2" xr3:uid="{00000000-0010-0000-0500-000002000000}" name="Room" dataDxfId="203"/>
    <tableColumn id="3" xr3:uid="{00000000-0010-0000-0500-000003000000}" name="Diagnosis" dataDxfId="770"/>
    <tableColumn id="4" xr3:uid="{00000000-0010-0000-0500-000004000000}" name="Antibiotic" dataDxfId="202"/>
    <tableColumn id="5" xr3:uid="{00000000-0010-0000-0500-000005000000}" name="Start Date" dataDxfId="201"/>
    <tableColumn id="6" xr3:uid="{00000000-0010-0000-0500-000006000000}" name="Stop Date" dataDxfId="200"/>
    <tableColumn id="7" xr3:uid="{00000000-0010-0000-0500-000007000000}" name="Days of Therapy" dataDxfId="199">
      <calculatedColumnFormula>Feb[[#This Row],[Stop Date]]-Feb[[#This Row],[Start Date]]+1</calculatedColumnFormula>
    </tableColumn>
    <tableColumn id="14" xr3:uid="{00000000-0010-0000-0500-00000E000000}" name="Prescriber" dataDxfId="198"/>
    <tableColumn id="13" xr3:uid="{00000000-0010-0000-0500-00000D000000}" name="Radiologic Tests Done" dataDxfId="769"/>
    <tableColumn id="8" xr3:uid="{00000000-0010-0000-0500-000008000000}" name="Microbiology Test Sent" dataDxfId="768"/>
    <tableColumn id="9" xr3:uid="{00000000-0010-0000-0500-000009000000}" name="Microbiology Test Date" dataDxfId="197"/>
    <tableColumn id="18" xr3:uid="{00000000-0010-0000-0500-000012000000}" name="Culture f/u at 48-72h?" dataDxfId="196"/>
    <tableColumn id="11" xr3:uid="{00000000-0010-0000-0500-00000B000000}" name="Pathogen" dataDxfId="195"/>
    <tableColumn id="17" xr3:uid="{00000000-0010-0000-0500-000011000000}" name="Is pathoen CRE, ESBL, MRSA or VRE?" dataDxfId="767"/>
    <tableColumn id="10" xr3:uid="{00000000-0010-0000-0500-00000A000000}" name="Date of Final Result" dataDxfId="194"/>
    <tableColumn id="12" xr3:uid="{00000000-0010-0000-0500-00000C000000}" name="Location of Infection Onset" dataDxfId="193"/>
    <tableColumn id="15" xr3:uid="{00000000-0010-0000-0500-00000F000000}" name="SBAR Usage and Completeness" dataDxfId="766"/>
    <tableColumn id="16" xr3:uid="{00000000-0010-0000-0500-000010000000}" name="Criteria Met to Start Antimicrobials?" dataDxfId="765"/>
    <tableColumn id="19" xr3:uid="{00000000-0010-0000-0500-000013000000}" name="Comments" dataDxfId="764"/>
  </tableColumns>
  <tableStyleInfo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00000000-000C-0000-FFFF-FFFF06000000}" name="Table320" displayName="Table320" ref="U52:V59" headerRowCount="0" totalsRowShown="0" headerRowDxfId="763" dataDxfId="762">
  <tableColumns count="2">
    <tableColumn id="1" xr3:uid="{00000000-0010-0000-0600-000001000000}" name="Column1" headerRowDxfId="761" dataDxfId="760"/>
    <tableColumn id="2" xr3:uid="{00000000-0010-0000-0600-000002000000}" name="Column2" headerRowDxfId="759" dataDxfId="758"/>
  </tableColumns>
  <tableStyleInfo name="TableStyleLight1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" xr:uid="{00000000-000C-0000-FFFF-FFFF07000000}" name="Table3029" displayName="Table3029" ref="X52:Y65" headerRowCount="0" totalsRowShown="0" headerRowDxfId="757">
  <tableColumns count="2">
    <tableColumn id="1" xr3:uid="{00000000-0010-0000-0700-000001000000}" name="Column1" headerRowDxfId="756" dataDxfId="755"/>
    <tableColumn id="2" xr3:uid="{00000000-0010-0000-0700-000002000000}" name="Column2" headerRowDxfId="754" dataDxfId="753"/>
  </tableColumns>
  <tableStyleInfo name="TableStyleLight1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00000000-000C-0000-FFFF-FFFF08000000}" name="Mar" displayName="Mar" ref="A2:S10" totalsRowShown="0" headerRowDxfId="720" dataDxfId="719">
  <autoFilter ref="A2:S10" xr:uid="{00000000-0009-0000-0100-00001D000000}"/>
  <tableColumns count="19">
    <tableColumn id="1" xr3:uid="{00000000-0010-0000-0800-000001000000}" name="Resident Name (Last, First)" dataDxfId="192"/>
    <tableColumn id="2" xr3:uid="{00000000-0010-0000-0800-000002000000}" name="Room" dataDxfId="191"/>
    <tableColumn id="3" xr3:uid="{00000000-0010-0000-0800-000003000000}" name="Diagnosis" dataDxfId="718"/>
    <tableColumn id="4" xr3:uid="{00000000-0010-0000-0800-000004000000}" name="Antibiotic" dataDxfId="190"/>
    <tableColumn id="5" xr3:uid="{00000000-0010-0000-0800-000005000000}" name="Start Date" dataDxfId="189"/>
    <tableColumn id="6" xr3:uid="{00000000-0010-0000-0800-000006000000}" name="Stop Date" dataDxfId="188"/>
    <tableColumn id="7" xr3:uid="{00000000-0010-0000-0800-000007000000}" name="Days of Therapy" dataDxfId="187">
      <calculatedColumnFormula>Mar[[#This Row],[Stop Date]]-Mar[[#This Row],[Start Date]]+1</calculatedColumnFormula>
    </tableColumn>
    <tableColumn id="14" xr3:uid="{00000000-0010-0000-0800-00000E000000}" name="Prescriber" dataDxfId="186"/>
    <tableColumn id="13" xr3:uid="{00000000-0010-0000-0800-00000D000000}" name="Radiologic Tests Done" dataDxfId="717"/>
    <tableColumn id="8" xr3:uid="{00000000-0010-0000-0800-000008000000}" name="Microbiology Test Sent" dataDxfId="716"/>
    <tableColumn id="9" xr3:uid="{00000000-0010-0000-0800-000009000000}" name="Microbiology Test Date" dataDxfId="185"/>
    <tableColumn id="18" xr3:uid="{00000000-0010-0000-0800-000012000000}" name="Culture f/u at 48-72h?" dataDxfId="184"/>
    <tableColumn id="11" xr3:uid="{00000000-0010-0000-0800-00000B000000}" name="Pathogen" dataDxfId="183"/>
    <tableColumn id="17" xr3:uid="{00000000-0010-0000-0800-000011000000}" name="Is pathoen CRE, ESBL, MRSA or VRE?" dataDxfId="715"/>
    <tableColumn id="10" xr3:uid="{00000000-0010-0000-0800-00000A000000}" name="Date of Final Result" dataDxfId="182"/>
    <tableColumn id="12" xr3:uid="{00000000-0010-0000-0800-00000C000000}" name="Location of Infection Onset" dataDxfId="181"/>
    <tableColumn id="15" xr3:uid="{00000000-0010-0000-0800-00000F000000}" name="SBAR Usage and Completeness" dataDxfId="714"/>
    <tableColumn id="16" xr3:uid="{00000000-0010-0000-0800-000010000000}" name="Criteria Met to Start Antimicrobials?" dataDxfId="713"/>
    <tableColumn id="19" xr3:uid="{00000000-0010-0000-0800-000013000000}" name="Comments" dataDxfId="712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2.xml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pivotTable" Target="../pivotTables/pivotTable72.xml"/><Relationship Id="rId13" Type="http://schemas.openxmlformats.org/officeDocument/2006/relationships/table" Target="../tables/table29.xml"/><Relationship Id="rId3" Type="http://schemas.openxmlformats.org/officeDocument/2006/relationships/pivotTable" Target="../pivotTables/pivotTable67.xml"/><Relationship Id="rId7" Type="http://schemas.openxmlformats.org/officeDocument/2006/relationships/pivotTable" Target="../pivotTables/pivotTable71.xml"/><Relationship Id="rId12" Type="http://schemas.openxmlformats.org/officeDocument/2006/relationships/table" Target="../tables/table28.xml"/><Relationship Id="rId2" Type="http://schemas.openxmlformats.org/officeDocument/2006/relationships/pivotTable" Target="../pivotTables/pivotTable66.xml"/><Relationship Id="rId1" Type="http://schemas.openxmlformats.org/officeDocument/2006/relationships/pivotTable" Target="../pivotTables/pivotTable65.xml"/><Relationship Id="rId6" Type="http://schemas.openxmlformats.org/officeDocument/2006/relationships/pivotTable" Target="../pivotTables/pivotTable70.xml"/><Relationship Id="rId11" Type="http://schemas.openxmlformats.org/officeDocument/2006/relationships/table" Target="../tables/table27.xml"/><Relationship Id="rId5" Type="http://schemas.openxmlformats.org/officeDocument/2006/relationships/pivotTable" Target="../pivotTables/pivotTable69.xml"/><Relationship Id="rId10" Type="http://schemas.openxmlformats.org/officeDocument/2006/relationships/drawing" Target="../drawings/drawing10.xml"/><Relationship Id="rId4" Type="http://schemas.openxmlformats.org/officeDocument/2006/relationships/pivotTable" Target="../pivotTables/pivotTable68.xml"/><Relationship Id="rId9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pivotTable" Target="../pivotTables/pivotTable80.xml"/><Relationship Id="rId13" Type="http://schemas.openxmlformats.org/officeDocument/2006/relationships/table" Target="../tables/table32.xml"/><Relationship Id="rId3" Type="http://schemas.openxmlformats.org/officeDocument/2006/relationships/pivotTable" Target="../pivotTables/pivotTable75.xml"/><Relationship Id="rId7" Type="http://schemas.openxmlformats.org/officeDocument/2006/relationships/pivotTable" Target="../pivotTables/pivotTable79.xml"/><Relationship Id="rId12" Type="http://schemas.openxmlformats.org/officeDocument/2006/relationships/table" Target="../tables/table31.xml"/><Relationship Id="rId2" Type="http://schemas.openxmlformats.org/officeDocument/2006/relationships/pivotTable" Target="../pivotTables/pivotTable74.xml"/><Relationship Id="rId1" Type="http://schemas.openxmlformats.org/officeDocument/2006/relationships/pivotTable" Target="../pivotTables/pivotTable73.xml"/><Relationship Id="rId6" Type="http://schemas.openxmlformats.org/officeDocument/2006/relationships/pivotTable" Target="../pivotTables/pivotTable78.xml"/><Relationship Id="rId11" Type="http://schemas.openxmlformats.org/officeDocument/2006/relationships/table" Target="../tables/table30.xml"/><Relationship Id="rId5" Type="http://schemas.openxmlformats.org/officeDocument/2006/relationships/pivotTable" Target="../pivotTables/pivotTable77.xml"/><Relationship Id="rId10" Type="http://schemas.openxmlformats.org/officeDocument/2006/relationships/drawing" Target="../drawings/drawing11.xml"/><Relationship Id="rId4" Type="http://schemas.openxmlformats.org/officeDocument/2006/relationships/pivotTable" Target="../pivotTables/pivotTable76.xml"/><Relationship Id="rId9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8" Type="http://schemas.openxmlformats.org/officeDocument/2006/relationships/pivotTable" Target="../pivotTables/pivotTable88.xml"/><Relationship Id="rId13" Type="http://schemas.openxmlformats.org/officeDocument/2006/relationships/table" Target="../tables/table35.xml"/><Relationship Id="rId3" Type="http://schemas.openxmlformats.org/officeDocument/2006/relationships/pivotTable" Target="../pivotTables/pivotTable83.xml"/><Relationship Id="rId7" Type="http://schemas.openxmlformats.org/officeDocument/2006/relationships/pivotTable" Target="../pivotTables/pivotTable87.xml"/><Relationship Id="rId12" Type="http://schemas.openxmlformats.org/officeDocument/2006/relationships/table" Target="../tables/table34.xml"/><Relationship Id="rId2" Type="http://schemas.openxmlformats.org/officeDocument/2006/relationships/pivotTable" Target="../pivotTables/pivotTable82.xml"/><Relationship Id="rId1" Type="http://schemas.openxmlformats.org/officeDocument/2006/relationships/pivotTable" Target="../pivotTables/pivotTable81.xml"/><Relationship Id="rId6" Type="http://schemas.openxmlformats.org/officeDocument/2006/relationships/pivotTable" Target="../pivotTables/pivotTable86.xml"/><Relationship Id="rId11" Type="http://schemas.openxmlformats.org/officeDocument/2006/relationships/table" Target="../tables/table33.xml"/><Relationship Id="rId5" Type="http://schemas.openxmlformats.org/officeDocument/2006/relationships/pivotTable" Target="../pivotTables/pivotTable85.xml"/><Relationship Id="rId10" Type="http://schemas.openxmlformats.org/officeDocument/2006/relationships/drawing" Target="../drawings/drawing12.xml"/><Relationship Id="rId4" Type="http://schemas.openxmlformats.org/officeDocument/2006/relationships/pivotTable" Target="../pivotTables/pivotTable84.xml"/><Relationship Id="rId9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8" Type="http://schemas.openxmlformats.org/officeDocument/2006/relationships/pivotTable" Target="../pivotTables/pivotTable96.xml"/><Relationship Id="rId13" Type="http://schemas.openxmlformats.org/officeDocument/2006/relationships/table" Target="../tables/table38.xml"/><Relationship Id="rId3" Type="http://schemas.openxmlformats.org/officeDocument/2006/relationships/pivotTable" Target="../pivotTables/pivotTable91.xml"/><Relationship Id="rId7" Type="http://schemas.openxmlformats.org/officeDocument/2006/relationships/pivotTable" Target="../pivotTables/pivotTable95.xml"/><Relationship Id="rId12" Type="http://schemas.openxmlformats.org/officeDocument/2006/relationships/table" Target="../tables/table37.xml"/><Relationship Id="rId2" Type="http://schemas.openxmlformats.org/officeDocument/2006/relationships/pivotTable" Target="../pivotTables/pivotTable90.xml"/><Relationship Id="rId1" Type="http://schemas.openxmlformats.org/officeDocument/2006/relationships/pivotTable" Target="../pivotTables/pivotTable89.xml"/><Relationship Id="rId6" Type="http://schemas.openxmlformats.org/officeDocument/2006/relationships/pivotTable" Target="../pivotTables/pivotTable94.xml"/><Relationship Id="rId11" Type="http://schemas.openxmlformats.org/officeDocument/2006/relationships/table" Target="../tables/table36.xml"/><Relationship Id="rId5" Type="http://schemas.openxmlformats.org/officeDocument/2006/relationships/pivotTable" Target="../pivotTables/pivotTable93.xml"/><Relationship Id="rId10" Type="http://schemas.openxmlformats.org/officeDocument/2006/relationships/drawing" Target="../drawings/drawing13.xml"/><Relationship Id="rId4" Type="http://schemas.openxmlformats.org/officeDocument/2006/relationships/pivotTable" Target="../pivotTables/pivotTable92.xml"/><Relationship Id="rId9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0.xml"/><Relationship Id="rId2" Type="http://schemas.openxmlformats.org/officeDocument/2006/relationships/table" Target="../tables/table39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ivotTable" Target="../pivotTables/pivotTable8.xml"/><Relationship Id="rId13" Type="http://schemas.openxmlformats.org/officeDocument/2006/relationships/table" Target="../tables/table5.xml"/><Relationship Id="rId3" Type="http://schemas.openxmlformats.org/officeDocument/2006/relationships/pivotTable" Target="../pivotTables/pivotTable3.xml"/><Relationship Id="rId7" Type="http://schemas.openxmlformats.org/officeDocument/2006/relationships/pivotTable" Target="../pivotTables/pivotTable7.xml"/><Relationship Id="rId12" Type="http://schemas.openxmlformats.org/officeDocument/2006/relationships/table" Target="../tables/table4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6" Type="http://schemas.openxmlformats.org/officeDocument/2006/relationships/pivotTable" Target="../pivotTables/pivotTable6.xml"/><Relationship Id="rId11" Type="http://schemas.openxmlformats.org/officeDocument/2006/relationships/table" Target="../tables/table3.xml"/><Relationship Id="rId5" Type="http://schemas.openxmlformats.org/officeDocument/2006/relationships/pivotTable" Target="../pivotTables/pivotTable5.xml"/><Relationship Id="rId10" Type="http://schemas.openxmlformats.org/officeDocument/2006/relationships/drawing" Target="../drawings/drawing2.xml"/><Relationship Id="rId4" Type="http://schemas.openxmlformats.org/officeDocument/2006/relationships/pivotTable" Target="../pivotTables/pivotTable4.xml"/><Relationship Id="rId9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ivotTable" Target="../pivotTables/pivotTable16.xml"/><Relationship Id="rId13" Type="http://schemas.openxmlformats.org/officeDocument/2006/relationships/table" Target="../tables/table8.xml"/><Relationship Id="rId3" Type="http://schemas.openxmlformats.org/officeDocument/2006/relationships/pivotTable" Target="../pivotTables/pivotTable11.xml"/><Relationship Id="rId7" Type="http://schemas.openxmlformats.org/officeDocument/2006/relationships/pivotTable" Target="../pivotTables/pivotTable15.xml"/><Relationship Id="rId12" Type="http://schemas.openxmlformats.org/officeDocument/2006/relationships/table" Target="../tables/table7.xml"/><Relationship Id="rId2" Type="http://schemas.openxmlformats.org/officeDocument/2006/relationships/pivotTable" Target="../pivotTables/pivotTable10.xml"/><Relationship Id="rId1" Type="http://schemas.openxmlformats.org/officeDocument/2006/relationships/pivotTable" Target="../pivotTables/pivotTable9.xml"/><Relationship Id="rId6" Type="http://schemas.openxmlformats.org/officeDocument/2006/relationships/pivotTable" Target="../pivotTables/pivotTable14.xml"/><Relationship Id="rId11" Type="http://schemas.openxmlformats.org/officeDocument/2006/relationships/table" Target="../tables/table6.xml"/><Relationship Id="rId5" Type="http://schemas.openxmlformats.org/officeDocument/2006/relationships/pivotTable" Target="../pivotTables/pivotTable13.xml"/><Relationship Id="rId10" Type="http://schemas.openxmlformats.org/officeDocument/2006/relationships/drawing" Target="../drawings/drawing3.xml"/><Relationship Id="rId4" Type="http://schemas.openxmlformats.org/officeDocument/2006/relationships/pivotTable" Target="../pivotTables/pivotTable12.xml"/><Relationship Id="rId9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ivotTable" Target="../pivotTables/pivotTable24.xml"/><Relationship Id="rId13" Type="http://schemas.openxmlformats.org/officeDocument/2006/relationships/table" Target="../tables/table11.xml"/><Relationship Id="rId3" Type="http://schemas.openxmlformats.org/officeDocument/2006/relationships/pivotTable" Target="../pivotTables/pivotTable19.xml"/><Relationship Id="rId7" Type="http://schemas.openxmlformats.org/officeDocument/2006/relationships/pivotTable" Target="../pivotTables/pivotTable23.xml"/><Relationship Id="rId12" Type="http://schemas.openxmlformats.org/officeDocument/2006/relationships/table" Target="../tables/table10.xml"/><Relationship Id="rId2" Type="http://schemas.openxmlformats.org/officeDocument/2006/relationships/pivotTable" Target="../pivotTables/pivotTable18.xml"/><Relationship Id="rId1" Type="http://schemas.openxmlformats.org/officeDocument/2006/relationships/pivotTable" Target="../pivotTables/pivotTable17.xml"/><Relationship Id="rId6" Type="http://schemas.openxmlformats.org/officeDocument/2006/relationships/pivotTable" Target="../pivotTables/pivotTable22.xml"/><Relationship Id="rId11" Type="http://schemas.openxmlformats.org/officeDocument/2006/relationships/table" Target="../tables/table9.xml"/><Relationship Id="rId5" Type="http://schemas.openxmlformats.org/officeDocument/2006/relationships/pivotTable" Target="../pivotTables/pivotTable21.xml"/><Relationship Id="rId10" Type="http://schemas.openxmlformats.org/officeDocument/2006/relationships/drawing" Target="../drawings/drawing4.xml"/><Relationship Id="rId4" Type="http://schemas.openxmlformats.org/officeDocument/2006/relationships/pivotTable" Target="../pivotTables/pivotTable20.xml"/><Relationship Id="rId9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ivotTable" Target="../pivotTables/pivotTable32.xml"/><Relationship Id="rId13" Type="http://schemas.openxmlformats.org/officeDocument/2006/relationships/table" Target="../tables/table14.xml"/><Relationship Id="rId3" Type="http://schemas.openxmlformats.org/officeDocument/2006/relationships/pivotTable" Target="../pivotTables/pivotTable27.xml"/><Relationship Id="rId7" Type="http://schemas.openxmlformats.org/officeDocument/2006/relationships/pivotTable" Target="../pivotTables/pivotTable31.xml"/><Relationship Id="rId12" Type="http://schemas.openxmlformats.org/officeDocument/2006/relationships/table" Target="../tables/table13.xml"/><Relationship Id="rId2" Type="http://schemas.openxmlformats.org/officeDocument/2006/relationships/pivotTable" Target="../pivotTables/pivotTable26.xml"/><Relationship Id="rId1" Type="http://schemas.openxmlformats.org/officeDocument/2006/relationships/pivotTable" Target="../pivotTables/pivotTable25.xml"/><Relationship Id="rId6" Type="http://schemas.openxmlformats.org/officeDocument/2006/relationships/pivotTable" Target="../pivotTables/pivotTable30.xml"/><Relationship Id="rId11" Type="http://schemas.openxmlformats.org/officeDocument/2006/relationships/table" Target="../tables/table12.xml"/><Relationship Id="rId5" Type="http://schemas.openxmlformats.org/officeDocument/2006/relationships/pivotTable" Target="../pivotTables/pivotTable29.xml"/><Relationship Id="rId10" Type="http://schemas.openxmlformats.org/officeDocument/2006/relationships/drawing" Target="../drawings/drawing5.xml"/><Relationship Id="rId4" Type="http://schemas.openxmlformats.org/officeDocument/2006/relationships/pivotTable" Target="../pivotTables/pivotTable28.xml"/><Relationship Id="rId9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ivotTable" Target="../pivotTables/pivotTable40.xml"/><Relationship Id="rId13" Type="http://schemas.openxmlformats.org/officeDocument/2006/relationships/table" Target="../tables/table17.xml"/><Relationship Id="rId3" Type="http://schemas.openxmlformats.org/officeDocument/2006/relationships/pivotTable" Target="../pivotTables/pivotTable35.xml"/><Relationship Id="rId7" Type="http://schemas.openxmlformats.org/officeDocument/2006/relationships/pivotTable" Target="../pivotTables/pivotTable39.xml"/><Relationship Id="rId12" Type="http://schemas.openxmlformats.org/officeDocument/2006/relationships/table" Target="../tables/table16.xml"/><Relationship Id="rId2" Type="http://schemas.openxmlformats.org/officeDocument/2006/relationships/pivotTable" Target="../pivotTables/pivotTable34.xml"/><Relationship Id="rId1" Type="http://schemas.openxmlformats.org/officeDocument/2006/relationships/pivotTable" Target="../pivotTables/pivotTable33.xml"/><Relationship Id="rId6" Type="http://schemas.openxmlformats.org/officeDocument/2006/relationships/pivotTable" Target="../pivotTables/pivotTable38.xml"/><Relationship Id="rId11" Type="http://schemas.openxmlformats.org/officeDocument/2006/relationships/table" Target="../tables/table15.xml"/><Relationship Id="rId5" Type="http://schemas.openxmlformats.org/officeDocument/2006/relationships/pivotTable" Target="../pivotTables/pivotTable37.xml"/><Relationship Id="rId10" Type="http://schemas.openxmlformats.org/officeDocument/2006/relationships/drawing" Target="../drawings/drawing6.xml"/><Relationship Id="rId4" Type="http://schemas.openxmlformats.org/officeDocument/2006/relationships/pivotTable" Target="../pivotTables/pivotTable36.xml"/><Relationship Id="rId9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ivotTable" Target="../pivotTables/pivotTable48.xml"/><Relationship Id="rId13" Type="http://schemas.openxmlformats.org/officeDocument/2006/relationships/table" Target="../tables/table20.xml"/><Relationship Id="rId3" Type="http://schemas.openxmlformats.org/officeDocument/2006/relationships/pivotTable" Target="../pivotTables/pivotTable43.xml"/><Relationship Id="rId7" Type="http://schemas.openxmlformats.org/officeDocument/2006/relationships/pivotTable" Target="../pivotTables/pivotTable47.xml"/><Relationship Id="rId12" Type="http://schemas.openxmlformats.org/officeDocument/2006/relationships/table" Target="../tables/table19.xml"/><Relationship Id="rId2" Type="http://schemas.openxmlformats.org/officeDocument/2006/relationships/pivotTable" Target="../pivotTables/pivotTable42.xml"/><Relationship Id="rId1" Type="http://schemas.openxmlformats.org/officeDocument/2006/relationships/pivotTable" Target="../pivotTables/pivotTable41.xml"/><Relationship Id="rId6" Type="http://schemas.openxmlformats.org/officeDocument/2006/relationships/pivotTable" Target="../pivotTables/pivotTable46.xml"/><Relationship Id="rId11" Type="http://schemas.openxmlformats.org/officeDocument/2006/relationships/table" Target="../tables/table18.xml"/><Relationship Id="rId5" Type="http://schemas.openxmlformats.org/officeDocument/2006/relationships/pivotTable" Target="../pivotTables/pivotTable45.xml"/><Relationship Id="rId10" Type="http://schemas.openxmlformats.org/officeDocument/2006/relationships/drawing" Target="../drawings/drawing7.xml"/><Relationship Id="rId4" Type="http://schemas.openxmlformats.org/officeDocument/2006/relationships/pivotTable" Target="../pivotTables/pivotTable44.xml"/><Relationship Id="rId9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pivotTable" Target="../pivotTables/pivotTable56.xml"/><Relationship Id="rId13" Type="http://schemas.openxmlformats.org/officeDocument/2006/relationships/table" Target="../tables/table23.xml"/><Relationship Id="rId3" Type="http://schemas.openxmlformats.org/officeDocument/2006/relationships/pivotTable" Target="../pivotTables/pivotTable51.xml"/><Relationship Id="rId7" Type="http://schemas.openxmlformats.org/officeDocument/2006/relationships/pivotTable" Target="../pivotTables/pivotTable55.xml"/><Relationship Id="rId12" Type="http://schemas.openxmlformats.org/officeDocument/2006/relationships/table" Target="../tables/table22.xml"/><Relationship Id="rId2" Type="http://schemas.openxmlformats.org/officeDocument/2006/relationships/pivotTable" Target="../pivotTables/pivotTable50.xml"/><Relationship Id="rId1" Type="http://schemas.openxmlformats.org/officeDocument/2006/relationships/pivotTable" Target="../pivotTables/pivotTable49.xml"/><Relationship Id="rId6" Type="http://schemas.openxmlformats.org/officeDocument/2006/relationships/pivotTable" Target="../pivotTables/pivotTable54.xml"/><Relationship Id="rId11" Type="http://schemas.openxmlformats.org/officeDocument/2006/relationships/table" Target="../tables/table21.xml"/><Relationship Id="rId5" Type="http://schemas.openxmlformats.org/officeDocument/2006/relationships/pivotTable" Target="../pivotTables/pivotTable53.xml"/><Relationship Id="rId10" Type="http://schemas.openxmlformats.org/officeDocument/2006/relationships/drawing" Target="../drawings/drawing8.xml"/><Relationship Id="rId4" Type="http://schemas.openxmlformats.org/officeDocument/2006/relationships/pivotTable" Target="../pivotTables/pivotTable52.xml"/><Relationship Id="rId9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pivotTable" Target="../pivotTables/pivotTable64.xml"/><Relationship Id="rId13" Type="http://schemas.openxmlformats.org/officeDocument/2006/relationships/table" Target="../tables/table26.xml"/><Relationship Id="rId3" Type="http://schemas.openxmlformats.org/officeDocument/2006/relationships/pivotTable" Target="../pivotTables/pivotTable59.xml"/><Relationship Id="rId7" Type="http://schemas.openxmlformats.org/officeDocument/2006/relationships/pivotTable" Target="../pivotTables/pivotTable63.xml"/><Relationship Id="rId12" Type="http://schemas.openxmlformats.org/officeDocument/2006/relationships/table" Target="../tables/table25.xml"/><Relationship Id="rId2" Type="http://schemas.openxmlformats.org/officeDocument/2006/relationships/pivotTable" Target="../pivotTables/pivotTable58.xml"/><Relationship Id="rId1" Type="http://schemas.openxmlformats.org/officeDocument/2006/relationships/pivotTable" Target="../pivotTables/pivotTable57.xml"/><Relationship Id="rId6" Type="http://schemas.openxmlformats.org/officeDocument/2006/relationships/pivotTable" Target="../pivotTables/pivotTable62.xml"/><Relationship Id="rId11" Type="http://schemas.openxmlformats.org/officeDocument/2006/relationships/table" Target="../tables/table24.xml"/><Relationship Id="rId5" Type="http://schemas.openxmlformats.org/officeDocument/2006/relationships/pivotTable" Target="../pivotTables/pivotTable61.xml"/><Relationship Id="rId10" Type="http://schemas.openxmlformats.org/officeDocument/2006/relationships/drawing" Target="../drawings/drawing9.xml"/><Relationship Id="rId4" Type="http://schemas.openxmlformats.org/officeDocument/2006/relationships/pivotTable" Target="../pivotTables/pivotTable60.xml"/><Relationship Id="rId9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103"/>
  <sheetViews>
    <sheetView tabSelected="1" topLeftCell="A72" zoomScale="80" zoomScaleNormal="80" workbookViewId="0">
      <selection activeCell="P99" sqref="P99"/>
    </sheetView>
  </sheetViews>
  <sheetFormatPr defaultColWidth="9.1796875" defaultRowHeight="14.5" x14ac:dyDescent="0.35"/>
  <cols>
    <col min="1" max="1" width="28" style="12" customWidth="1"/>
    <col min="2" max="13" width="11.26953125" style="12" customWidth="1"/>
    <col min="14" max="15" width="12" style="12" customWidth="1"/>
    <col min="16" max="16384" width="9.1796875" style="12"/>
  </cols>
  <sheetData>
    <row r="1" spans="1:15" ht="45" customHeight="1" x14ac:dyDescent="0.35">
      <c r="A1" s="22" t="s">
        <v>237</v>
      </c>
    </row>
    <row r="3" spans="1:15" x14ac:dyDescent="0.35">
      <c r="A3" s="12" t="s">
        <v>210</v>
      </c>
      <c r="B3" s="12" t="s">
        <v>57</v>
      </c>
      <c r="C3" s="12" t="s">
        <v>58</v>
      </c>
      <c r="D3" s="12" t="s">
        <v>59</v>
      </c>
      <c r="E3" s="12" t="s">
        <v>60</v>
      </c>
      <c r="F3" s="12" t="s">
        <v>61</v>
      </c>
      <c r="G3" s="12" t="s">
        <v>62</v>
      </c>
      <c r="H3" s="12" t="s">
        <v>63</v>
      </c>
      <c r="I3" s="12" t="s">
        <v>64</v>
      </c>
      <c r="J3" s="12" t="s">
        <v>65</v>
      </c>
      <c r="K3" s="12" t="s">
        <v>66</v>
      </c>
      <c r="L3" s="12" t="s">
        <v>67</v>
      </c>
      <c r="M3" s="12" t="s">
        <v>68</v>
      </c>
      <c r="N3" s="12" t="s">
        <v>101</v>
      </c>
      <c r="O3" s="12" t="s">
        <v>69</v>
      </c>
    </row>
    <row r="4" spans="1:15" x14ac:dyDescent="0.35">
      <c r="A4" s="31" t="str">
        <f>Jan!U53</f>
        <v>Antibiotic Start / 1000 RD</v>
      </c>
      <c r="B4" s="16">
        <f>IFERROR(Jan!V53,0)</f>
        <v>12.903225806451612</v>
      </c>
      <c r="C4" s="16">
        <f>IFERROR(Feb!V53,0)</f>
        <v>7.1428571428571423</v>
      </c>
      <c r="D4" s="16">
        <f>IFERROR(Mar!V53,0)</f>
        <v>7.9760717846460611</v>
      </c>
      <c r="E4" s="16">
        <f>IFERROR(Apr!W53,0)</f>
        <v>3.9880358923230306</v>
      </c>
      <c r="F4" s="16">
        <f>IFERROR(May!V53,0)</f>
        <v>5.8823529411764701</v>
      </c>
      <c r="G4" s="16">
        <f>IFERROR(Jun!V53,0)</f>
        <v>9.7826086956521738</v>
      </c>
      <c r="H4" s="16">
        <f>IFERROR(Jul!V53,0)</f>
        <v>6.666666666666667</v>
      </c>
      <c r="I4" s="16">
        <f>IFERROR(Aug!V53,0)</f>
        <v>8.4210526315789469</v>
      </c>
      <c r="J4" s="16">
        <f>IFERROR(Sep!V53,0)</f>
        <v>2.4390243902439024</v>
      </c>
      <c r="K4" s="16">
        <f>IFERROR(Oct!V53,0)</f>
        <v>3.755868544600939</v>
      </c>
      <c r="L4" s="16">
        <f>IFERROR(Nov!V53,0)</f>
        <v>5.5555555555555554</v>
      </c>
      <c r="M4" s="16">
        <f>IFERROR(Dec!V53,0)</f>
        <v>5.5555555555555554</v>
      </c>
      <c r="N4" s="16">
        <f>AVERAGE(Table4[[#This Row],[Jan]:[Dec]])</f>
        <v>6.6724063006090049</v>
      </c>
      <c r="O4" s="17"/>
    </row>
    <row r="5" spans="1:15" x14ac:dyDescent="0.35">
      <c r="A5" s="32" t="str">
        <f>Jan!U54</f>
        <v>Days of Therapy / 1000 RD</v>
      </c>
      <c r="B5" s="13">
        <f>IFERROR(Jan!V54,0)</f>
        <v>79.838709677419345</v>
      </c>
      <c r="C5" s="13">
        <f>IFERROR(Feb!V54,0)</f>
        <v>38.775510204081634</v>
      </c>
      <c r="D5" s="13">
        <f>IFERROR(Mar!V54,0)</f>
        <v>41.874376869391824</v>
      </c>
      <c r="E5" s="13">
        <f>IFERROR(Apr!W54,0)</f>
        <v>29.910269192422732</v>
      </c>
      <c r="F5" s="13">
        <f>IFERROR(May!V54,0)</f>
        <v>56.470588235294123</v>
      </c>
      <c r="G5" s="13">
        <f>IFERROR(Jun!V54,0)</f>
        <v>80.434782608695642</v>
      </c>
      <c r="H5" s="13">
        <f>IFERROR(Jul!V54,0)</f>
        <v>36.19047619047619</v>
      </c>
      <c r="I5" s="13">
        <f>IFERROR(Aug!V54,0)</f>
        <v>58.94736842105263</v>
      </c>
      <c r="J5" s="13">
        <f>IFERROR(Sep!V54,0)</f>
        <v>150</v>
      </c>
      <c r="K5" s="13">
        <f>IFERROR(Oct!V54,0)</f>
        <v>65.727699530516432</v>
      </c>
      <c r="L5" s="13">
        <f>IFERROR(Nov!V54,0)</f>
        <v>53.333333333333336</v>
      </c>
      <c r="M5" s="13">
        <f>IFERROR(Dec!V54,0)</f>
        <v>53.333333333333336</v>
      </c>
      <c r="N5" s="13">
        <f>AVERAGE(Table4[[#This Row],[Jan]:[Dec]])</f>
        <v>62.069703966334778</v>
      </c>
      <c r="O5" s="14"/>
    </row>
    <row r="6" spans="1:15" x14ac:dyDescent="0.35">
      <c r="A6" s="31" t="str">
        <f>Jan!U55</f>
        <v>SBAR Used and Completed</v>
      </c>
      <c r="B6" s="18">
        <f>IFERROR(Jan!V55,0)</f>
        <v>0.35714285714285715</v>
      </c>
      <c r="C6" s="18">
        <f>IFERROR(Feb!V55,0)</f>
        <v>0.7142857142857143</v>
      </c>
      <c r="D6" s="18">
        <f>IFERROR(Mar!V55,0)</f>
        <v>0.375</v>
      </c>
      <c r="E6" s="18">
        <f>IFERROR(Apr!W55,0)</f>
        <v>0.5</v>
      </c>
      <c r="F6" s="18">
        <f>IFERROR(May!V55,0)</f>
        <v>0.6</v>
      </c>
      <c r="G6" s="18">
        <f>IFERROR(Jun!V55,0)</f>
        <v>0.66666666666666663</v>
      </c>
      <c r="H6" s="18">
        <f>IFERROR(Jul!V55,0)</f>
        <v>0.8571428571428571</v>
      </c>
      <c r="I6" s="18">
        <f>IFERROR(Aug!V55,0)</f>
        <v>0.125</v>
      </c>
      <c r="J6" s="18">
        <f>IFERROR(Sep!V55,0)</f>
        <v>1</v>
      </c>
      <c r="K6" s="18">
        <f>IFERROR(Oct!V55,0)</f>
        <v>0.75</v>
      </c>
      <c r="L6" s="18">
        <f>IFERROR(Nov!V55,0)</f>
        <v>0.6</v>
      </c>
      <c r="M6" s="18">
        <f>IFERROR(Dec!V55,0)</f>
        <v>1</v>
      </c>
      <c r="N6" s="23">
        <f>AVERAGE(Table4[[#This Row],[Jan]:[Dec]])</f>
        <v>0.62876984126984115</v>
      </c>
      <c r="O6" s="17"/>
    </row>
    <row r="7" spans="1:15" x14ac:dyDescent="0.35">
      <c r="A7" s="52" t="str">
        <f>Jan!U56</f>
        <v>Met Criteria to Start ABX</v>
      </c>
      <c r="B7" s="15">
        <f>IFERROR(Jan!V56,0)</f>
        <v>0.6</v>
      </c>
      <c r="C7" s="15">
        <f>IFERROR(Feb!V56,0)</f>
        <v>0.8</v>
      </c>
      <c r="D7" s="15">
        <f>IFERROR(Mar!V56,0)</f>
        <v>0.66666666666666663</v>
      </c>
      <c r="E7" s="15">
        <f>IFERROR(Apr!W56,0)</f>
        <v>0.5</v>
      </c>
      <c r="F7" s="15">
        <f>IFERROR(May!V56,0)</f>
        <v>1</v>
      </c>
      <c r="G7" s="15">
        <f>IFERROR(Jun!V56,0)</f>
        <v>0.83333333333333337</v>
      </c>
      <c r="H7" s="15">
        <f>IFERROR(Jul!V56,0)</f>
        <v>0.5</v>
      </c>
      <c r="I7" s="15">
        <f>IFERROR(Aug!V56,0)</f>
        <v>1</v>
      </c>
      <c r="J7" s="15">
        <f>IFERROR(Sep!V56,0)</f>
        <v>1</v>
      </c>
      <c r="K7" s="15">
        <f>IFERROR(Oct!V56,0)</f>
        <v>1</v>
      </c>
      <c r="L7" s="15">
        <f>IFERROR(Nov!V56,0)</f>
        <v>0.33333333333333331</v>
      </c>
      <c r="M7" s="15">
        <f>IFERROR(Dec!V56,0)</f>
        <v>1</v>
      </c>
      <c r="N7" s="24">
        <f>AVERAGE(Table4[[#This Row],[Jan]:[Dec]])</f>
        <v>0.76944444444444438</v>
      </c>
      <c r="O7" s="14"/>
    </row>
    <row r="74" spans="1:15" x14ac:dyDescent="0.35">
      <c r="A74" t="s">
        <v>238</v>
      </c>
      <c r="B74" t="s">
        <v>57</v>
      </c>
      <c r="C74" t="s">
        <v>58</v>
      </c>
      <c r="D74" t="s">
        <v>59</v>
      </c>
      <c r="E74" t="s">
        <v>60</v>
      </c>
      <c r="F74" t="s">
        <v>61</v>
      </c>
      <c r="G74" t="s">
        <v>62</v>
      </c>
      <c r="H74" t="s">
        <v>63</v>
      </c>
      <c r="I74" t="s">
        <v>64</v>
      </c>
      <c r="J74" t="s">
        <v>65</v>
      </c>
      <c r="K74" t="s">
        <v>66</v>
      </c>
      <c r="L74" t="s">
        <v>67</v>
      </c>
      <c r="M74" t="s">
        <v>68</v>
      </c>
      <c r="N74" t="s">
        <v>101</v>
      </c>
      <c r="O74" t="s">
        <v>69</v>
      </c>
    </row>
    <row r="75" spans="1:15" x14ac:dyDescent="0.35">
      <c r="A75" s="6" t="s">
        <v>100</v>
      </c>
      <c r="B75" s="16">
        <f>IFERROR(Jan!Y52,0)</f>
        <v>129.03225806451613</v>
      </c>
      <c r="C75" s="16">
        <f>IFERROR(Feb!Y52,0)</f>
        <v>71.428571428571431</v>
      </c>
      <c r="D75" s="16">
        <f>IFERROR(Mar!Y52,0)</f>
        <v>79.760717846460608</v>
      </c>
      <c r="E75" s="16">
        <f>IFERROR(Apr!Z52,0)</f>
        <v>39.880358923230304</v>
      </c>
      <c r="F75" s="16">
        <f>IFERROR(May!Y52,0)</f>
        <v>58.823529411764703</v>
      </c>
      <c r="G75" s="16">
        <f>IFERROR(Jun!Y52,0)</f>
        <v>97.826086956521749</v>
      </c>
      <c r="H75" s="16">
        <f>IFERROR(Jul!Y52,0)</f>
        <v>66.666666666666671</v>
      </c>
      <c r="I75" s="16">
        <f>IFERROR(Aug!Y52,0)</f>
        <v>84.210526315789465</v>
      </c>
      <c r="J75" s="16">
        <f>IFERROR(Sep!Y52,0)</f>
        <v>24.390243902439025</v>
      </c>
      <c r="K75" s="16">
        <f>IFERROR(Oct!Y52,0)</f>
        <v>37.558685446009392</v>
      </c>
      <c r="L75" s="16">
        <f>IFERROR(Nov!Y52,0)</f>
        <v>55.555555555555557</v>
      </c>
      <c r="M75" s="16">
        <f>IFERROR(Dec!Y52,0)</f>
        <v>55.555555555555557</v>
      </c>
      <c r="N75" s="16">
        <f>AVERAGE(Table5[[#This Row],[Jan]:[Dec]])</f>
        <v>66.724063006090034</v>
      </c>
      <c r="O75" s="17"/>
    </row>
    <row r="76" spans="1:15" x14ac:dyDescent="0.35">
      <c r="A76" s="6" t="s">
        <v>94</v>
      </c>
      <c r="B76" s="16">
        <f>IFERROR(Jan!Y53,0)</f>
        <v>24.193548387096776</v>
      </c>
      <c r="C76" s="16">
        <f>IFERROR(Feb!Y53,0)</f>
        <v>30.612244897959187</v>
      </c>
      <c r="D76" s="16">
        <f>IFERROR(Mar!Y53,0)</f>
        <v>29.910269192422735</v>
      </c>
      <c r="E76" s="16">
        <f>IFERROR(Apr!Z53,0)</f>
        <v>29.910269192422735</v>
      </c>
      <c r="F76" s="16">
        <f>IFERROR(May!Y53,0)</f>
        <v>35.294117647058819</v>
      </c>
      <c r="G76" s="16">
        <f>IFERROR(Jun!Y53,0)</f>
        <v>32.608695652173914</v>
      </c>
      <c r="H76" s="16">
        <f>IFERROR(Jul!Y53,0)</f>
        <v>19.047619047619047</v>
      </c>
      <c r="I76" s="16">
        <f>IFERROR(Aug!Y53,0)</f>
        <v>31.578947368421048</v>
      </c>
      <c r="J76" s="16">
        <f>IFERROR(Sep!Y53,0)</f>
        <v>0</v>
      </c>
      <c r="K76" s="16">
        <f>IFERROR(Oct!Y53,0)</f>
        <v>9.3896713615023479</v>
      </c>
      <c r="L76" s="16">
        <f>IFERROR(Nov!Y53,0)</f>
        <v>33.333333333333329</v>
      </c>
      <c r="M76" s="16">
        <f>IFERROR(Dec!Y53,0)</f>
        <v>22.222222222222221</v>
      </c>
      <c r="N76" s="16">
        <f>AVERAGE(Table5[[#This Row],[Jan]:[Dec]])</f>
        <v>24.841744858519345</v>
      </c>
      <c r="O76" s="17"/>
    </row>
    <row r="77" spans="1:15" x14ac:dyDescent="0.35">
      <c r="A77" s="6" t="s">
        <v>95</v>
      </c>
      <c r="B77" s="16">
        <f>IFERROR(Jan!Y56,0)</f>
        <v>80.645161290322577</v>
      </c>
      <c r="C77" s="16">
        <f>IFERROR(Feb!Y56,0)</f>
        <v>40.816326530612244</v>
      </c>
      <c r="D77" s="16">
        <f>IFERROR(Mar!Y56,0)</f>
        <v>29.910269192422735</v>
      </c>
      <c r="E77" s="16">
        <f>IFERROR(Apr!Z56,0)</f>
        <v>9.970089730807576</v>
      </c>
      <c r="F77" s="16">
        <f>IFERROR(May!Y56,0)</f>
        <v>0</v>
      </c>
      <c r="G77" s="16">
        <f>IFERROR(Jun!Y56,0)</f>
        <v>54.347826086956523</v>
      </c>
      <c r="H77" s="16">
        <f>IFERROR(Jul!Y56,0)</f>
        <v>28.571428571428573</v>
      </c>
      <c r="I77" s="16">
        <f>IFERROR(Aug!Y56,0)</f>
        <v>31.578947368421051</v>
      </c>
      <c r="J77" s="16">
        <f>IFERROR(Sep!Y56,0)</f>
        <v>0</v>
      </c>
      <c r="K77" s="16">
        <f>IFERROR(Oct!Y56,0)</f>
        <v>28.169014084507044</v>
      </c>
      <c r="L77" s="16">
        <f>IFERROR(Nov!Y56,0)</f>
        <v>0</v>
      </c>
      <c r="M77" s="16">
        <f>IFERROR(Dec!Y56,0)</f>
        <v>0</v>
      </c>
      <c r="N77" s="16">
        <f>AVERAGE(Table5[[#This Row],[Jan]:[Dec]])</f>
        <v>25.334088571289865</v>
      </c>
      <c r="O77" s="17"/>
    </row>
    <row r="78" spans="1:15" x14ac:dyDescent="0.35">
      <c r="A78" s="49" t="s">
        <v>234</v>
      </c>
      <c r="B78" s="16">
        <f>IFERROR(Jan!Y58,0)</f>
        <v>40.322580645161288</v>
      </c>
      <c r="C78" s="16">
        <f>IFERROR(Feb!Y58,0)</f>
        <v>10.204081632653063</v>
      </c>
      <c r="D78" s="16">
        <f>IFERROR(Mar!Y58,0)</f>
        <v>0</v>
      </c>
      <c r="E78" s="16">
        <f>IFERROR(Apr!Z58,0)</f>
        <v>0</v>
      </c>
      <c r="F78" s="16">
        <f>IFERROR(May!Y58,0)</f>
        <v>0</v>
      </c>
      <c r="G78" s="16">
        <f>IFERROR(Jun!Y58,0)</f>
        <v>10.869565217391305</v>
      </c>
      <c r="H78" s="16">
        <f>IFERROR(Jul!Y58,0)</f>
        <v>0</v>
      </c>
      <c r="I78" s="16">
        <f>IFERROR(Aug!Y58,0)</f>
        <v>0</v>
      </c>
      <c r="J78" s="16">
        <f>IFERROR(Sep!Y58,0)</f>
        <v>0</v>
      </c>
      <c r="K78" s="16">
        <f>IFERROR(Oct!Y58,0)</f>
        <v>0</v>
      </c>
      <c r="L78" s="16">
        <f>IFERROR(Nov!Y58,0)</f>
        <v>0</v>
      </c>
      <c r="M78" s="16">
        <f>IFERROR(Dec!Y58,0)</f>
        <v>0</v>
      </c>
      <c r="N78" s="16">
        <f>AVERAGE(Table5[[#This Row],[Jan]:[Dec]])</f>
        <v>5.1163522912671384</v>
      </c>
      <c r="O78" s="17"/>
    </row>
    <row r="79" spans="1:15" x14ac:dyDescent="0.35">
      <c r="A79" s="6" t="s">
        <v>233</v>
      </c>
      <c r="B79" s="16">
        <f>IFERROR(Jan!Y61,0)</f>
        <v>8.064516129032258</v>
      </c>
      <c r="C79" s="16">
        <f>IFERROR(Feb!Y61,0)</f>
        <v>0</v>
      </c>
      <c r="D79" s="16">
        <f>IFERROR(Mar!Y61,0)</f>
        <v>19.940179461615152</v>
      </c>
      <c r="E79" s="16">
        <f>IFERROR(Apr!Z61,0)</f>
        <v>0</v>
      </c>
      <c r="F79" s="16">
        <f>IFERROR(May!Y61,0)</f>
        <v>11.76470588235294</v>
      </c>
      <c r="G79" s="16">
        <f>IFERROR(Jun!Y61,0)</f>
        <v>0</v>
      </c>
      <c r="H79" s="16">
        <f>IFERROR(Jul!Y61,0)</f>
        <v>9.5238095238095237</v>
      </c>
      <c r="I79" s="16">
        <f>IFERROR(Aug!Y61,0)</f>
        <v>21.052631578947366</v>
      </c>
      <c r="J79" s="16">
        <f>IFERROR(Sep!Y61,0)</f>
        <v>12.195121951219512</v>
      </c>
      <c r="K79" s="16">
        <f>IFERROR(Oct!Y61,0)</f>
        <v>0</v>
      </c>
      <c r="L79" s="16">
        <f>IFERROR(Nov!Y61,0)</f>
        <v>11.111111111111111</v>
      </c>
      <c r="M79" s="16">
        <f>IFERROR(Dec!Y61,0)</f>
        <v>0</v>
      </c>
      <c r="N79" s="16">
        <f>AVERAGE(Table5[[#This Row],[Jan]:[Dec]])</f>
        <v>7.8043396365073221</v>
      </c>
      <c r="O79" s="17"/>
    </row>
    <row r="80" spans="1:15" x14ac:dyDescent="0.35">
      <c r="A80" s="6" t="s">
        <v>98</v>
      </c>
      <c r="B80" s="16">
        <f>IFERROR(Jan!Y62,0)</f>
        <v>16.129032258064516</v>
      </c>
      <c r="C80" s="16">
        <f>IFERROR(Feb!Y62,0)</f>
        <v>0</v>
      </c>
      <c r="D80" s="16">
        <f>IFERROR(Mar!Y62,0)</f>
        <v>0</v>
      </c>
      <c r="E80" s="16">
        <f>IFERROR(Apr!Z62,0)</f>
        <v>0</v>
      </c>
      <c r="F80" s="16">
        <f>IFERROR(May!Y62,0)</f>
        <v>11.76470588235294</v>
      </c>
      <c r="G80" s="16">
        <f>IFERROR(Jun!Y62,0)</f>
        <v>10.869565217391305</v>
      </c>
      <c r="H80" s="16">
        <f>IFERROR(Jul!Y62,0)</f>
        <v>9.5238095238095237</v>
      </c>
      <c r="I80" s="16">
        <f>IFERROR(Aug!Y62,0)</f>
        <v>0</v>
      </c>
      <c r="J80" s="16">
        <f>IFERROR(Sep!Y62,0)</f>
        <v>12.195121951219512</v>
      </c>
      <c r="K80" s="16">
        <f>IFERROR(Oct!Y62,0)</f>
        <v>0</v>
      </c>
      <c r="L80" s="16">
        <f>IFERROR(Nov!Y62,0)</f>
        <v>11.111111111111111</v>
      </c>
      <c r="M80" s="16">
        <f>IFERROR(Dec!Y62,0)</f>
        <v>33.333333333333336</v>
      </c>
      <c r="N80" s="16">
        <f>AVERAGE(Table5[[#This Row],[Jan]:[Dec]])</f>
        <v>8.7438899397735188</v>
      </c>
      <c r="O80" s="17"/>
    </row>
    <row r="81" spans="1:15" x14ac:dyDescent="0.35">
      <c r="A81" s="50" t="s">
        <v>235</v>
      </c>
      <c r="B81" s="16">
        <f>IFERROR(Jan!Y63,0)</f>
        <v>8.064516129032258</v>
      </c>
      <c r="C81" s="16">
        <f>IFERROR(Feb!Y63,0)</f>
        <v>0</v>
      </c>
      <c r="D81" s="16">
        <f>IFERROR(Mar!Y63,0)</f>
        <v>0</v>
      </c>
      <c r="E81" s="16">
        <f>IFERROR(Apr!Z63,0)</f>
        <v>0</v>
      </c>
      <c r="F81" s="16">
        <f>IFERROR(May!Y63,0)</f>
        <v>11.76470588235294</v>
      </c>
      <c r="G81" s="16">
        <f>IFERROR(Jun!Y63,0)</f>
        <v>10.869565217391305</v>
      </c>
      <c r="H81" s="16">
        <f>IFERROR(Jul!Y63,0)</f>
        <v>0</v>
      </c>
      <c r="I81" s="16">
        <f>IFERROR(Aug!Y63,0)</f>
        <v>0</v>
      </c>
      <c r="J81" s="16">
        <f>IFERROR(Sep!Y63,0)</f>
        <v>0</v>
      </c>
      <c r="K81" s="16">
        <f>IFERROR(Oct!Y63,0)</f>
        <v>0</v>
      </c>
      <c r="L81" s="16">
        <f>IFERROR(Nov!Y63,0)</f>
        <v>11.111111111111111</v>
      </c>
      <c r="M81" s="16">
        <f>IFERROR(Dec!Y63,0)</f>
        <v>33.333333333333336</v>
      </c>
      <c r="N81" s="16">
        <f>AVERAGE(Table5[[#This Row],[Jan]:[Dec]])</f>
        <v>6.2619359727684127</v>
      </c>
      <c r="O81" s="17"/>
    </row>
    <row r="84" spans="1:15" ht="21" x14ac:dyDescent="0.5">
      <c r="B84" s="69" t="s">
        <v>99</v>
      </c>
      <c r="C84" s="69"/>
      <c r="D84" s="69"/>
      <c r="E84" s="69"/>
      <c r="F84" s="69"/>
      <c r="G84" s="69"/>
      <c r="H84" s="69"/>
      <c r="I84" s="69"/>
      <c r="J84" s="69"/>
      <c r="K84" s="69"/>
      <c r="L84" s="69"/>
      <c r="M84" s="69"/>
    </row>
    <row r="85" spans="1:15" x14ac:dyDescent="0.35">
      <c r="B85" s="19" t="s">
        <v>57</v>
      </c>
      <c r="C85" s="20" t="s">
        <v>58</v>
      </c>
      <c r="D85" s="20" t="s">
        <v>59</v>
      </c>
      <c r="E85" s="20" t="s">
        <v>60</v>
      </c>
      <c r="F85" s="20" t="s">
        <v>61</v>
      </c>
      <c r="G85" s="20" t="s">
        <v>62</v>
      </c>
      <c r="H85" s="20" t="s">
        <v>63</v>
      </c>
      <c r="I85" s="20" t="s">
        <v>64</v>
      </c>
      <c r="J85" s="20" t="s">
        <v>65</v>
      </c>
      <c r="K85" s="20" t="s">
        <v>66</v>
      </c>
      <c r="L85" s="20" t="s">
        <v>67</v>
      </c>
      <c r="M85" s="21" t="s">
        <v>68</v>
      </c>
    </row>
    <row r="86" spans="1:15" x14ac:dyDescent="0.35">
      <c r="B86"/>
      <c r="C86"/>
      <c r="D86"/>
      <c r="E86"/>
      <c r="F86"/>
      <c r="G86"/>
      <c r="H86"/>
      <c r="I86"/>
      <c r="J86"/>
      <c r="K86"/>
      <c r="L86"/>
      <c r="M86"/>
    </row>
    <row r="103" spans="15:15" x14ac:dyDescent="0.35">
      <c r="O103" s="51" t="s">
        <v>236</v>
      </c>
    </row>
  </sheetData>
  <sheetProtection algorithmName="SHA-512" hashValue="os7hO5PiiWaU8fGQl+g1K/aHQPo/+yDiuAPbMSZ7LMVMmTTi5NPOIT0H8ovIuz92pOKupBx8bxakyEG0oCKN6g==" saltValue="jLQcbZ3Y+tHQRnzU++tCZw==" spinCount="100000" sheet="1" objects="1" scenarios="1"/>
  <mergeCells count="1">
    <mergeCell ref="B84:M84"/>
  </mergeCells>
  <printOptions horizontalCentered="1" verticalCentered="1"/>
  <pageMargins left="0.7" right="0.7" top="0.25" bottom="0.25" header="0" footer="0"/>
  <pageSetup scale="60" orientation="landscape" r:id="rId1"/>
  <drawing r:id="rId2"/>
  <tableParts count="2">
    <tablePart r:id="rId3"/>
    <tablePart r:id="rId4"/>
  </tableParts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 markers="1" xr2:uid="{00000000-0003-0000-0000-000002000000}">
          <x14:colorSeries rgb="FF32323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Summary!B4:M4</xm:f>
              <xm:sqref>O4</xm:sqref>
            </x14:sparkline>
            <x14:sparkline>
              <xm:f>Summary!B5:M5</xm:f>
              <xm:sqref>O5</xm:sqref>
            </x14:sparkline>
            <x14:sparkline>
              <xm:f>Summary!B6:M6</xm:f>
              <xm:sqref>O6</xm:sqref>
            </x14:sparkline>
            <x14:sparkline>
              <xm:f>Summary!B7:M7</xm:f>
              <xm:sqref>O7</xm:sqref>
            </x14:sparkline>
          </x14:sparklines>
        </x14:sparklineGroup>
        <x14:sparklineGroup displayEmptyCellsAs="gap" markers="1" xr2:uid="{00000000-0003-0000-0000-000001000000}">
          <x14:colorSeries rgb="FF32323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Summary!B75:M75</xm:f>
              <xm:sqref>O75</xm:sqref>
            </x14:sparkline>
          </x14:sparklines>
        </x14:sparklineGroup>
        <x14:sparklineGroup displayEmptyCellsAs="gap" markers="1" xr2:uid="{00000000-0003-0000-0000-000000000000}">
          <x14:colorSeries rgb="FF32323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Summary!B76:M76</xm:f>
              <xm:sqref>O76</xm:sqref>
            </x14:sparkline>
            <x14:sparkline>
              <xm:f>Summary!B77:M77</xm:f>
              <xm:sqref>O77</xm:sqref>
            </x14:sparkline>
            <x14:sparkline>
              <xm:f>Summary!B78:M78</xm:f>
              <xm:sqref>O78</xm:sqref>
            </x14:sparkline>
            <x14:sparkline>
              <xm:f>Summary!B79:M79</xm:f>
              <xm:sqref>O79</xm:sqref>
            </x14:sparkline>
            <x14:sparkline>
              <xm:f>Summary!B80:M80</xm:f>
              <xm:sqref>O80</xm:sqref>
            </x14:sparkline>
            <x14:sparkline>
              <xm:f>Summary!B81:M81</xm:f>
              <xm:sqref>O81</xm:sqref>
            </x14:sparkline>
          </x14:sparklines>
        </x14:sparklineGroup>
      </x14:sparklineGroup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8" tint="0.79998168889431442"/>
  </sheetPr>
  <dimension ref="A1:BJ151"/>
  <sheetViews>
    <sheetView zoomScale="80" zoomScaleNormal="80" workbookViewId="0">
      <pane xSplit="1" topLeftCell="L1" activePane="topRight" state="frozen"/>
      <selection pane="topRight" activeCell="U2" sqref="U2"/>
    </sheetView>
  </sheetViews>
  <sheetFormatPr defaultColWidth="20.1796875" defaultRowHeight="15" customHeight="1" x14ac:dyDescent="0.35"/>
  <cols>
    <col min="1" max="1" width="16.7265625" style="37" customWidth="1"/>
    <col min="2" max="2" width="8.453125" style="37" bestFit="1" customWidth="1"/>
    <col min="3" max="3" width="38" style="37" bestFit="1" customWidth="1"/>
    <col min="4" max="4" width="24.26953125" style="37" customWidth="1"/>
    <col min="5" max="5" width="12" style="38" bestFit="1" customWidth="1"/>
    <col min="6" max="6" width="11.81640625" style="38" bestFit="1" customWidth="1"/>
    <col min="7" max="7" width="10.81640625" style="37" customWidth="1"/>
    <col min="8" max="8" width="12.26953125" style="37" bestFit="1" customWidth="1"/>
    <col min="9" max="9" width="12.26953125" style="37" customWidth="1"/>
    <col min="10" max="10" width="41.54296875" style="37" customWidth="1"/>
    <col min="11" max="11" width="12.7265625" style="38" customWidth="1"/>
    <col min="12" max="12" width="13" style="38" bestFit="1" customWidth="1"/>
    <col min="13" max="13" width="27" style="37" bestFit="1" customWidth="1"/>
    <col min="14" max="14" width="27" style="37" customWidth="1"/>
    <col min="15" max="15" width="13.453125" style="38" bestFit="1" customWidth="1"/>
    <col min="16" max="16" width="15.1796875" style="37" customWidth="1"/>
    <col min="17" max="17" width="33.26953125" style="37" bestFit="1" customWidth="1"/>
    <col min="18" max="18" width="23.26953125" style="66" customWidth="1"/>
    <col min="19" max="19" width="26.1796875" style="37" customWidth="1"/>
    <col min="20" max="20" width="1.7265625" style="1" customWidth="1"/>
    <col min="21" max="21" width="43.81640625" style="1" bestFit="1" customWidth="1"/>
    <col min="22" max="22" width="16.1796875" style="1" customWidth="1"/>
    <col min="23" max="23" width="1.7265625" style="1" customWidth="1"/>
    <col min="24" max="24" width="38" style="1" bestFit="1" customWidth="1"/>
    <col min="25" max="25" width="15.7265625" style="1" customWidth="1"/>
    <col min="26" max="26" width="1.81640625" style="1" customWidth="1"/>
    <col min="27" max="27" width="25.7265625" style="1" customWidth="1"/>
    <col min="28" max="28" width="13.7265625" style="4" customWidth="1"/>
    <col min="29" max="43" width="13.7265625" style="1" customWidth="1"/>
    <col min="44" max="44" width="1.7265625" style="1" customWidth="1"/>
    <col min="45" max="45" width="43.7265625" style="1" customWidth="1"/>
    <col min="46" max="46" width="15.7265625" style="1" customWidth="1"/>
    <col min="47" max="47" width="1.7265625" style="1" customWidth="1"/>
    <col min="48" max="49" width="22.453125" style="1" customWidth="1"/>
    <col min="50" max="50" width="1.7265625" style="1" customWidth="1"/>
    <col min="51" max="51" width="18.81640625" style="1" customWidth="1"/>
    <col min="52" max="52" width="15.7265625" style="1" customWidth="1"/>
    <col min="53" max="53" width="1.7265625" style="1" customWidth="1"/>
    <col min="54" max="54" width="30.26953125" style="1" customWidth="1"/>
    <col min="55" max="55" width="11.81640625" style="1" customWidth="1"/>
    <col min="56" max="56" width="1.7265625" style="1" customWidth="1"/>
    <col min="57" max="57" width="33.26953125" style="1" bestFit="1" customWidth="1"/>
    <col min="58" max="62" width="22.26953125" style="1" customWidth="1"/>
    <col min="63" max="16384" width="20.1796875" style="1"/>
  </cols>
  <sheetData>
    <row r="1" spans="1:62" ht="30" customHeight="1" x14ac:dyDescent="0.35">
      <c r="A1" s="93" t="s">
        <v>84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U1" s="74" t="s">
        <v>38</v>
      </c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  <c r="AK1" s="74"/>
      <c r="AL1" s="74"/>
      <c r="AM1" s="74"/>
      <c r="AN1" s="74"/>
      <c r="AO1" s="74"/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</row>
    <row r="2" spans="1:62" ht="29" x14ac:dyDescent="0.35">
      <c r="A2" s="35" t="s">
        <v>102</v>
      </c>
      <c r="B2" s="35" t="s">
        <v>1</v>
      </c>
      <c r="C2" s="35" t="s">
        <v>20</v>
      </c>
      <c r="D2" s="35" t="s">
        <v>2</v>
      </c>
      <c r="E2" s="36" t="s">
        <v>3</v>
      </c>
      <c r="F2" s="36" t="s">
        <v>4</v>
      </c>
      <c r="G2" s="35" t="s">
        <v>5</v>
      </c>
      <c r="H2" s="35" t="s">
        <v>9</v>
      </c>
      <c r="I2" s="35" t="s">
        <v>215</v>
      </c>
      <c r="J2" s="35" t="s">
        <v>216</v>
      </c>
      <c r="K2" s="36" t="s">
        <v>222</v>
      </c>
      <c r="L2" s="36" t="s">
        <v>55</v>
      </c>
      <c r="M2" s="35" t="s">
        <v>6</v>
      </c>
      <c r="N2" s="35" t="s">
        <v>224</v>
      </c>
      <c r="O2" s="36" t="s">
        <v>223</v>
      </c>
      <c r="P2" s="35" t="s">
        <v>201</v>
      </c>
      <c r="Q2" s="35" t="s">
        <v>203</v>
      </c>
      <c r="R2" s="62" t="s">
        <v>228</v>
      </c>
      <c r="S2" s="67" t="s">
        <v>333</v>
      </c>
      <c r="U2" s="2" t="s">
        <v>0</v>
      </c>
      <c r="V2" s="8" t="s">
        <v>225</v>
      </c>
      <c r="W2"/>
      <c r="X2" s="7" t="s">
        <v>20</v>
      </c>
      <c r="Y2" s="8" t="s">
        <v>35</v>
      </c>
      <c r="AA2" s="48" t="s">
        <v>37</v>
      </c>
      <c r="AB2" s="5" t="s">
        <v>26</v>
      </c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S2" s="5" t="s">
        <v>217</v>
      </c>
      <c r="AT2" s="6" t="s">
        <v>35</v>
      </c>
      <c r="AU2"/>
      <c r="AV2" s="5" t="s">
        <v>2</v>
      </c>
      <c r="AW2" s="6" t="s">
        <v>36</v>
      </c>
      <c r="AY2" s="7" t="s">
        <v>201</v>
      </c>
      <c r="AZ2" s="6" t="s">
        <v>35</v>
      </c>
      <c r="BA2"/>
      <c r="BB2" s="2" t="s">
        <v>226</v>
      </c>
      <c r="BC2" t="s">
        <v>35</v>
      </c>
      <c r="BD2"/>
      <c r="BE2" s="2" t="s">
        <v>35</v>
      </c>
      <c r="BF2" s="5" t="s">
        <v>10</v>
      </c>
      <c r="BG2"/>
      <c r="BH2"/>
      <c r="BI2"/>
      <c r="BJ2"/>
    </row>
    <row r="3" spans="1:62" ht="14.5" x14ac:dyDescent="0.35">
      <c r="A3" s="25" t="s">
        <v>27</v>
      </c>
      <c r="B3" s="25" t="s">
        <v>11</v>
      </c>
      <c r="C3" s="25" t="s">
        <v>105</v>
      </c>
      <c r="D3" s="25" t="s">
        <v>125</v>
      </c>
      <c r="E3" s="26">
        <v>42616</v>
      </c>
      <c r="F3" s="26">
        <v>42735</v>
      </c>
      <c r="G3" s="25">
        <f>Sep[[#This Row],[Stop Date]]-Sep[[#This Row],[Start Date]]+1</f>
        <v>120</v>
      </c>
      <c r="H3" s="25" t="s">
        <v>12</v>
      </c>
      <c r="I3" s="25"/>
      <c r="J3" s="25" t="s">
        <v>73</v>
      </c>
      <c r="K3" s="26">
        <v>42616</v>
      </c>
      <c r="L3" s="26" t="s">
        <v>14</v>
      </c>
      <c r="M3" s="25" t="s">
        <v>221</v>
      </c>
      <c r="N3" s="25" t="s">
        <v>13</v>
      </c>
      <c r="O3" s="26">
        <v>42618</v>
      </c>
      <c r="P3" s="25" t="s">
        <v>8</v>
      </c>
      <c r="Q3" s="25" t="s">
        <v>204</v>
      </c>
      <c r="R3" s="63" t="s">
        <v>14</v>
      </c>
      <c r="S3" s="68"/>
      <c r="U3" s="3" t="s">
        <v>27</v>
      </c>
      <c r="V3">
        <v>1</v>
      </c>
      <c r="W3"/>
      <c r="X3" s="3" t="s">
        <v>105</v>
      </c>
      <c r="Y3">
        <v>1</v>
      </c>
      <c r="AA3" s="5" t="s">
        <v>2</v>
      </c>
      <c r="AB3" s="6" t="s">
        <v>12</v>
      </c>
      <c r="AC3" s="6" t="s">
        <v>342</v>
      </c>
      <c r="AD3" s="6" t="s">
        <v>23</v>
      </c>
      <c r="AE3"/>
      <c r="AF3"/>
      <c r="AG3"/>
      <c r="AH3"/>
      <c r="AI3" s="6"/>
      <c r="AJ3" s="6"/>
      <c r="AK3" s="6"/>
      <c r="AL3" s="6"/>
      <c r="AM3" s="6"/>
      <c r="AN3" s="6"/>
      <c r="AO3" s="6"/>
      <c r="AP3" s="6"/>
      <c r="AQ3" s="6"/>
      <c r="AS3" s="3" t="s">
        <v>73</v>
      </c>
      <c r="AT3">
        <v>1</v>
      </c>
      <c r="AU3"/>
      <c r="AV3" s="3" t="s">
        <v>125</v>
      </c>
      <c r="AW3">
        <v>120</v>
      </c>
      <c r="AY3" s="3" t="s">
        <v>8</v>
      </c>
      <c r="AZ3">
        <v>2</v>
      </c>
      <c r="BA3"/>
      <c r="BB3" s="3" t="s">
        <v>13</v>
      </c>
      <c r="BC3">
        <v>2</v>
      </c>
      <c r="BD3"/>
      <c r="BE3" s="5" t="s">
        <v>203</v>
      </c>
      <c r="BF3" t="s">
        <v>14</v>
      </c>
      <c r="BG3" s="6" t="s">
        <v>23</v>
      </c>
      <c r="BH3"/>
      <c r="BI3"/>
      <c r="BJ3"/>
    </row>
    <row r="4" spans="1:62" ht="15" customHeight="1" x14ac:dyDescent="0.35">
      <c r="A4" s="28" t="s">
        <v>28</v>
      </c>
      <c r="B4" s="29" t="s">
        <v>18</v>
      </c>
      <c r="C4" s="29" t="s">
        <v>82</v>
      </c>
      <c r="D4" s="29" t="s">
        <v>136</v>
      </c>
      <c r="E4" s="102">
        <v>42616</v>
      </c>
      <c r="F4" s="102">
        <v>42618</v>
      </c>
      <c r="G4" s="29">
        <f>Sep[[#This Row],[Stop Date]]-Sep[[#This Row],[Start Date]]+1</f>
        <v>3</v>
      </c>
      <c r="H4" s="101" t="s">
        <v>342</v>
      </c>
      <c r="I4" s="101"/>
      <c r="J4" s="29" t="s">
        <v>83</v>
      </c>
      <c r="K4" s="102">
        <v>42616</v>
      </c>
      <c r="L4" s="102" t="s">
        <v>14</v>
      </c>
      <c r="M4" s="29" t="s">
        <v>221</v>
      </c>
      <c r="N4" s="29" t="s">
        <v>13</v>
      </c>
      <c r="O4" s="102">
        <v>42618</v>
      </c>
      <c r="P4" s="101" t="s">
        <v>8</v>
      </c>
      <c r="Q4" s="29" t="s">
        <v>204</v>
      </c>
      <c r="R4" s="29" t="s">
        <v>14</v>
      </c>
      <c r="S4" s="107"/>
      <c r="U4" s="3" t="s">
        <v>28</v>
      </c>
      <c r="V4">
        <v>1</v>
      </c>
      <c r="W4"/>
      <c r="X4" s="3" t="s">
        <v>82</v>
      </c>
      <c r="Y4">
        <v>1</v>
      </c>
      <c r="AA4" s="3" t="s">
        <v>125</v>
      </c>
      <c r="AB4">
        <v>1</v>
      </c>
      <c r="AC4"/>
      <c r="AD4">
        <v>1</v>
      </c>
      <c r="AE4"/>
      <c r="AF4"/>
      <c r="AG4"/>
      <c r="AH4"/>
      <c r="AI4"/>
      <c r="AJ4"/>
      <c r="AK4"/>
      <c r="AL4"/>
      <c r="AM4"/>
      <c r="AN4"/>
      <c r="AO4"/>
      <c r="AP4"/>
      <c r="AQ4"/>
      <c r="AS4" s="3" t="s">
        <v>83</v>
      </c>
      <c r="AT4">
        <v>1</v>
      </c>
      <c r="AU4"/>
      <c r="AV4" s="3" t="s">
        <v>136</v>
      </c>
      <c r="AW4">
        <v>3</v>
      </c>
      <c r="AY4" s="3" t="s">
        <v>23</v>
      </c>
      <c r="AZ4">
        <v>2</v>
      </c>
      <c r="BA4"/>
      <c r="BB4" s="3" t="s">
        <v>23</v>
      </c>
      <c r="BC4">
        <v>2</v>
      </c>
      <c r="BD4"/>
      <c r="BE4" s="3" t="s">
        <v>204</v>
      </c>
      <c r="BF4">
        <v>2</v>
      </c>
      <c r="BG4">
        <v>2</v>
      </c>
      <c r="BH4"/>
      <c r="BI4"/>
      <c r="BJ4"/>
    </row>
    <row r="5" spans="1:62" ht="14.5" x14ac:dyDescent="0.35">
      <c r="A5" s="25"/>
      <c r="B5" s="25"/>
      <c r="C5" s="25"/>
      <c r="D5" s="25"/>
      <c r="E5" s="26"/>
      <c r="F5" s="26"/>
      <c r="G5" s="25"/>
      <c r="H5" s="25"/>
      <c r="I5" s="25"/>
      <c r="J5" s="25"/>
      <c r="K5" s="26"/>
      <c r="L5" s="26"/>
      <c r="M5" s="25"/>
      <c r="N5" s="25"/>
      <c r="O5" s="26"/>
      <c r="P5" s="25"/>
      <c r="Q5" s="25"/>
      <c r="R5" s="63"/>
      <c r="S5" s="25"/>
      <c r="U5" s="3" t="s">
        <v>23</v>
      </c>
      <c r="V5">
        <v>2</v>
      </c>
      <c r="W5"/>
      <c r="X5" s="3" t="s">
        <v>23</v>
      </c>
      <c r="Y5">
        <v>2</v>
      </c>
      <c r="AA5" s="3" t="s">
        <v>136</v>
      </c>
      <c r="AB5"/>
      <c r="AC5">
        <v>1</v>
      </c>
      <c r="AD5">
        <v>1</v>
      </c>
      <c r="AE5"/>
      <c r="AF5"/>
      <c r="AG5"/>
      <c r="AH5"/>
      <c r="AI5"/>
      <c r="AJ5"/>
      <c r="AK5"/>
      <c r="AL5"/>
      <c r="AM5"/>
      <c r="AN5"/>
      <c r="AO5"/>
      <c r="AP5"/>
      <c r="AQ5"/>
      <c r="AS5" s="3" t="s">
        <v>23</v>
      </c>
      <c r="AT5">
        <v>2</v>
      </c>
      <c r="AU5"/>
      <c r="AV5" s="3" t="s">
        <v>23</v>
      </c>
      <c r="AW5">
        <v>123</v>
      </c>
      <c r="AY5"/>
      <c r="AZ5"/>
      <c r="BA5"/>
      <c r="BB5"/>
      <c r="BC5"/>
      <c r="BD5"/>
      <c r="BE5" s="39" t="s">
        <v>23</v>
      </c>
      <c r="BF5" s="40">
        <v>2</v>
      </c>
      <c r="BG5" s="40">
        <v>2</v>
      </c>
      <c r="BH5"/>
      <c r="BI5"/>
      <c r="BJ5"/>
    </row>
    <row r="6" spans="1:62" ht="15" customHeight="1" x14ac:dyDescent="0.35">
      <c r="A6" s="25"/>
      <c r="B6" s="25"/>
      <c r="C6" s="25"/>
      <c r="D6" s="25"/>
      <c r="E6" s="26"/>
      <c r="F6" s="26"/>
      <c r="G6" s="25"/>
      <c r="H6" s="25"/>
      <c r="I6" s="25"/>
      <c r="J6" s="25"/>
      <c r="K6" s="26"/>
      <c r="L6" s="26"/>
      <c r="M6" s="25"/>
      <c r="N6" s="25"/>
      <c r="O6" s="26"/>
      <c r="P6" s="25"/>
      <c r="Q6" s="25"/>
      <c r="R6" s="63"/>
      <c r="S6" s="25"/>
      <c r="U6"/>
      <c r="V6"/>
      <c r="W6"/>
      <c r="X6"/>
      <c r="Y6"/>
      <c r="AA6" s="3" t="s">
        <v>23</v>
      </c>
      <c r="AB6">
        <v>1</v>
      </c>
      <c r="AC6">
        <v>1</v>
      </c>
      <c r="AD6">
        <v>2</v>
      </c>
      <c r="AE6"/>
      <c r="AF6"/>
      <c r="AG6"/>
      <c r="AH6"/>
      <c r="AI6"/>
      <c r="AJ6"/>
      <c r="AK6"/>
      <c r="AL6"/>
      <c r="AM6"/>
      <c r="AN6"/>
      <c r="AO6"/>
      <c r="AP6"/>
      <c r="AQ6"/>
      <c r="AS6"/>
      <c r="AT6"/>
      <c r="AU6"/>
      <c r="AV6"/>
      <c r="AW6"/>
      <c r="AY6"/>
      <c r="AZ6"/>
      <c r="BA6"/>
      <c r="BB6"/>
      <c r="BC6"/>
      <c r="BD6"/>
      <c r="BE6"/>
      <c r="BF6"/>
      <c r="BG6"/>
      <c r="BH6"/>
      <c r="BI6"/>
      <c r="BJ6"/>
    </row>
    <row r="7" spans="1:62" ht="15" customHeight="1" x14ac:dyDescent="0.35">
      <c r="A7" s="25"/>
      <c r="B7" s="25"/>
      <c r="C7" s="25"/>
      <c r="D7" s="25"/>
      <c r="E7" s="26"/>
      <c r="F7" s="26"/>
      <c r="G7" s="25"/>
      <c r="H7" s="25"/>
      <c r="I7" s="25"/>
      <c r="J7" s="25"/>
      <c r="K7" s="26"/>
      <c r="L7" s="26"/>
      <c r="M7" s="25"/>
      <c r="N7" s="25"/>
      <c r="O7" s="26"/>
      <c r="P7" s="25"/>
      <c r="Q7" s="25"/>
      <c r="R7" s="63"/>
      <c r="S7" s="25"/>
      <c r="U7"/>
      <c r="V7"/>
      <c r="W7"/>
      <c r="X7"/>
      <c r="Y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S7"/>
      <c r="AT7"/>
      <c r="AU7"/>
      <c r="AV7"/>
      <c r="AW7"/>
      <c r="AY7"/>
      <c r="AZ7"/>
      <c r="BA7"/>
      <c r="BB7"/>
      <c r="BC7"/>
      <c r="BD7"/>
      <c r="BE7"/>
      <c r="BF7"/>
      <c r="BG7"/>
      <c r="BH7"/>
      <c r="BI7"/>
      <c r="BJ7"/>
    </row>
    <row r="8" spans="1:62" ht="15" customHeight="1" x14ac:dyDescent="0.35">
      <c r="A8" s="25"/>
      <c r="B8" s="25"/>
      <c r="C8" s="25"/>
      <c r="D8" s="25"/>
      <c r="E8" s="26"/>
      <c r="F8" s="26"/>
      <c r="G8" s="25"/>
      <c r="H8" s="25"/>
      <c r="I8" s="25"/>
      <c r="J8" s="25"/>
      <c r="K8" s="26"/>
      <c r="L8" s="26"/>
      <c r="M8" s="25"/>
      <c r="N8" s="25"/>
      <c r="O8" s="26"/>
      <c r="P8" s="25"/>
      <c r="Q8" s="25"/>
      <c r="R8" s="63"/>
      <c r="S8" s="25"/>
      <c r="U8"/>
      <c r="V8"/>
      <c r="W8"/>
      <c r="X8"/>
      <c r="Y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S8"/>
      <c r="AT8"/>
      <c r="AU8"/>
      <c r="AV8"/>
      <c r="AW8"/>
      <c r="AY8"/>
      <c r="AZ8"/>
      <c r="BA8"/>
      <c r="BB8"/>
      <c r="BC8"/>
      <c r="BD8"/>
      <c r="BE8"/>
      <c r="BF8"/>
      <c r="BG8"/>
      <c r="BH8"/>
      <c r="BI8"/>
      <c r="BJ8"/>
    </row>
    <row r="9" spans="1:62" ht="14.5" x14ac:dyDescent="0.35">
      <c r="A9" s="25"/>
      <c r="B9" s="25"/>
      <c r="C9" s="25"/>
      <c r="D9" s="25"/>
      <c r="E9" s="26"/>
      <c r="F9" s="26"/>
      <c r="G9" s="25"/>
      <c r="H9" s="25"/>
      <c r="I9" s="25"/>
      <c r="J9" s="25"/>
      <c r="K9" s="26"/>
      <c r="L9" s="26"/>
      <c r="M9" s="25"/>
      <c r="N9" s="25"/>
      <c r="O9" s="26"/>
      <c r="P9" s="25"/>
      <c r="Q9" s="25"/>
      <c r="R9" s="63"/>
      <c r="S9" s="25"/>
      <c r="U9"/>
      <c r="V9"/>
      <c r="W9" s="40"/>
      <c r="X9"/>
      <c r="Y9"/>
      <c r="AA9"/>
      <c r="AB9"/>
      <c r="AC9"/>
      <c r="AD9"/>
      <c r="AE9"/>
      <c r="AF9"/>
      <c r="AG9"/>
      <c r="AH9" s="40"/>
      <c r="AI9" s="40"/>
      <c r="AJ9" s="40"/>
      <c r="AK9" s="40"/>
      <c r="AL9" s="40"/>
      <c r="AM9" s="40"/>
      <c r="AN9" s="40"/>
      <c r="AO9" s="40"/>
      <c r="AP9" s="40"/>
      <c r="AQ9" s="40"/>
      <c r="AS9" s="40"/>
      <c r="AT9" s="40"/>
      <c r="AU9" s="40"/>
      <c r="AV9"/>
      <c r="AW9"/>
      <c r="AY9" s="40"/>
      <c r="AZ9" s="40"/>
      <c r="BA9" s="40"/>
      <c r="BB9" s="40"/>
      <c r="BC9" s="40"/>
      <c r="BD9" s="40"/>
      <c r="BE9"/>
      <c r="BF9"/>
      <c r="BG9"/>
      <c r="BH9"/>
      <c r="BI9" s="40"/>
    </row>
    <row r="10" spans="1:62" ht="15" customHeight="1" x14ac:dyDescent="0.35">
      <c r="A10" s="25"/>
      <c r="B10" s="25"/>
      <c r="C10" s="25"/>
      <c r="D10" s="25"/>
      <c r="E10" s="26"/>
      <c r="F10" s="26"/>
      <c r="G10" s="25"/>
      <c r="H10" s="25"/>
      <c r="I10" s="25"/>
      <c r="J10" s="25"/>
      <c r="K10" s="26"/>
      <c r="L10" s="26"/>
      <c r="M10" s="25"/>
      <c r="N10" s="25"/>
      <c r="O10" s="26"/>
      <c r="P10" s="25"/>
      <c r="Q10" s="25"/>
      <c r="R10" s="63"/>
      <c r="S10" s="25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S10"/>
      <c r="AT10"/>
      <c r="AU10"/>
      <c r="AV10"/>
      <c r="AW10"/>
      <c r="AY10"/>
      <c r="AZ10"/>
      <c r="BA10"/>
      <c r="BB10"/>
      <c r="BC10"/>
      <c r="BD10"/>
      <c r="BE10"/>
      <c r="BF10"/>
      <c r="BI10"/>
    </row>
    <row r="11" spans="1:62" ht="15" customHeight="1" x14ac:dyDescent="0.35">
      <c r="A11" s="25"/>
      <c r="B11" s="25"/>
      <c r="C11" s="25"/>
      <c r="D11" s="25"/>
      <c r="E11" s="26"/>
      <c r="F11" s="26"/>
      <c r="G11" s="25"/>
      <c r="H11" s="25"/>
      <c r="I11" s="25"/>
      <c r="J11" s="25"/>
      <c r="K11" s="26"/>
      <c r="L11" s="26"/>
      <c r="M11" s="25"/>
      <c r="N11" s="25"/>
      <c r="O11" s="26"/>
      <c r="P11" s="25"/>
      <c r="Q11" s="25"/>
      <c r="R11" s="63"/>
      <c r="S11" s="25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S11"/>
      <c r="AT11"/>
      <c r="AU11"/>
      <c r="AV11"/>
      <c r="AW11"/>
      <c r="AY11"/>
      <c r="AZ11"/>
      <c r="BA11"/>
      <c r="BB11"/>
      <c r="BC11"/>
      <c r="BD11"/>
      <c r="BE11"/>
      <c r="BF11"/>
      <c r="BI11"/>
    </row>
    <row r="12" spans="1:62" ht="15" customHeight="1" x14ac:dyDescent="0.35">
      <c r="A12" s="25"/>
      <c r="B12" s="25"/>
      <c r="C12" s="25"/>
      <c r="D12" s="25"/>
      <c r="E12" s="26"/>
      <c r="F12" s="26"/>
      <c r="G12" s="25"/>
      <c r="H12" s="25"/>
      <c r="I12" s="25"/>
      <c r="J12" s="25"/>
      <c r="K12" s="26"/>
      <c r="L12" s="26"/>
      <c r="M12" s="25"/>
      <c r="N12" s="25"/>
      <c r="O12" s="26"/>
      <c r="P12" s="25"/>
      <c r="Q12" s="25"/>
      <c r="R12" s="63"/>
      <c r="S12" s="25"/>
      <c r="U12"/>
      <c r="V12"/>
      <c r="W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S12"/>
      <c r="AT12"/>
      <c r="AU12"/>
      <c r="AV12"/>
      <c r="AW12"/>
      <c r="AY12"/>
      <c r="AZ12"/>
      <c r="BA12"/>
      <c r="BB12"/>
      <c r="BC12"/>
      <c r="BD12"/>
      <c r="BE12"/>
      <c r="BF12"/>
      <c r="BI12"/>
    </row>
    <row r="13" spans="1:62" ht="15" customHeight="1" x14ac:dyDescent="0.35">
      <c r="A13" s="25"/>
      <c r="B13" s="25"/>
      <c r="C13" s="25"/>
      <c r="D13" s="25"/>
      <c r="E13" s="26"/>
      <c r="F13" s="26"/>
      <c r="G13" s="25"/>
      <c r="H13" s="25"/>
      <c r="I13" s="25"/>
      <c r="J13" s="25"/>
      <c r="K13" s="26"/>
      <c r="L13" s="26"/>
      <c r="M13" s="25"/>
      <c r="N13" s="25"/>
      <c r="O13" s="26"/>
      <c r="P13" s="25"/>
      <c r="Q13" s="25"/>
      <c r="R13" s="63"/>
      <c r="S13" s="27"/>
      <c r="T13"/>
      <c r="U13"/>
      <c r="V13"/>
      <c r="W13"/>
      <c r="Y13"/>
      <c r="Z13"/>
      <c r="AA13"/>
      <c r="AB13"/>
      <c r="AC13"/>
      <c r="AD13"/>
      <c r="AE13"/>
      <c r="AF13"/>
      <c r="AG13"/>
      <c r="AH13"/>
      <c r="AS13"/>
      <c r="AT13"/>
      <c r="AU13"/>
      <c r="AY13"/>
      <c r="AZ13"/>
      <c r="BA13"/>
      <c r="BB13"/>
      <c r="BC13"/>
      <c r="BD13"/>
      <c r="BI13"/>
    </row>
    <row r="14" spans="1:62" ht="15" customHeight="1" x14ac:dyDescent="0.35">
      <c r="A14" s="25"/>
      <c r="B14" s="25"/>
      <c r="C14" s="25"/>
      <c r="D14" s="25"/>
      <c r="E14" s="26"/>
      <c r="F14" s="26"/>
      <c r="G14" s="25"/>
      <c r="H14" s="25"/>
      <c r="I14" s="25"/>
      <c r="J14" s="25"/>
      <c r="K14" s="26"/>
      <c r="L14" s="26"/>
      <c r="M14" s="25"/>
      <c r="N14" s="25"/>
      <c r="O14" s="26"/>
      <c r="P14" s="25"/>
      <c r="Q14" s="25"/>
      <c r="R14" s="63"/>
      <c r="S14" s="27"/>
      <c r="T14"/>
      <c r="U14"/>
      <c r="V14"/>
      <c r="W14"/>
      <c r="Y14"/>
      <c r="Z14"/>
      <c r="AS14"/>
      <c r="AT14"/>
      <c r="AU14"/>
      <c r="AY14"/>
      <c r="AZ14"/>
      <c r="BA14"/>
      <c r="BB14"/>
      <c r="BC14"/>
      <c r="BD14"/>
      <c r="BI14"/>
    </row>
    <row r="15" spans="1:62" ht="15" customHeight="1" x14ac:dyDescent="0.35">
      <c r="A15" s="25"/>
      <c r="B15" s="25"/>
      <c r="C15" s="25"/>
      <c r="D15" s="25"/>
      <c r="E15" s="26"/>
      <c r="F15" s="26"/>
      <c r="G15" s="25"/>
      <c r="H15" s="25"/>
      <c r="I15" s="25"/>
      <c r="J15" s="25"/>
      <c r="K15" s="26"/>
      <c r="L15" s="26"/>
      <c r="M15" s="25"/>
      <c r="N15" s="25"/>
      <c r="O15" s="26"/>
      <c r="P15" s="25"/>
      <c r="Q15" s="25"/>
      <c r="R15" s="63"/>
      <c r="S15" s="27"/>
      <c r="T15"/>
      <c r="U15"/>
      <c r="V15"/>
      <c r="W15"/>
      <c r="Y15"/>
      <c r="Z15"/>
      <c r="AS15"/>
      <c r="AT15"/>
      <c r="AU15"/>
      <c r="AY15"/>
      <c r="AZ15"/>
      <c r="BA15"/>
      <c r="BB15"/>
      <c r="BC15"/>
      <c r="BD15"/>
      <c r="BI15"/>
    </row>
    <row r="16" spans="1:62" ht="15" customHeight="1" x14ac:dyDescent="0.35">
      <c r="A16" s="25"/>
      <c r="B16" s="25"/>
      <c r="C16" s="25"/>
      <c r="D16" s="25"/>
      <c r="E16" s="26"/>
      <c r="F16" s="26"/>
      <c r="G16" s="25"/>
      <c r="H16" s="25"/>
      <c r="I16" s="25"/>
      <c r="J16" s="25"/>
      <c r="K16" s="26"/>
      <c r="L16" s="26"/>
      <c r="M16" s="25"/>
      <c r="N16" s="25"/>
      <c r="O16" s="26"/>
      <c r="P16" s="25"/>
      <c r="Q16" s="25"/>
      <c r="R16" s="63"/>
      <c r="S16" s="27"/>
      <c r="T16"/>
      <c r="U16"/>
      <c r="V16"/>
      <c r="W16"/>
      <c r="Y16"/>
      <c r="Z16"/>
      <c r="AS16"/>
      <c r="AT16"/>
      <c r="AU16"/>
      <c r="AY16"/>
      <c r="AZ16"/>
      <c r="BA16"/>
      <c r="BB16"/>
      <c r="BC16"/>
      <c r="BD16"/>
      <c r="BI16"/>
    </row>
    <row r="17" spans="1:61" ht="15" customHeight="1" x14ac:dyDescent="0.35">
      <c r="A17" s="28"/>
      <c r="B17" s="29"/>
      <c r="C17" s="29"/>
      <c r="D17" s="29"/>
      <c r="E17" s="30"/>
      <c r="F17" s="30"/>
      <c r="G17" s="29"/>
      <c r="H17" s="29"/>
      <c r="I17" s="29"/>
      <c r="J17" s="29"/>
      <c r="K17" s="30"/>
      <c r="L17" s="30"/>
      <c r="M17" s="29"/>
      <c r="N17" s="29"/>
      <c r="O17" s="30"/>
      <c r="P17" s="29"/>
      <c r="Q17" s="29"/>
      <c r="R17" s="64"/>
      <c r="S17" s="27"/>
      <c r="T17"/>
      <c r="U17"/>
      <c r="V17"/>
      <c r="W17"/>
      <c r="Y17"/>
      <c r="Z17"/>
      <c r="AS17"/>
      <c r="AT17"/>
      <c r="AU17"/>
      <c r="AY17"/>
      <c r="AZ17"/>
      <c r="BA17"/>
      <c r="BB17"/>
      <c r="BC17"/>
      <c r="BD17"/>
      <c r="BI17"/>
    </row>
    <row r="18" spans="1:61" ht="15" customHeight="1" x14ac:dyDescent="0.35">
      <c r="A18" s="28"/>
      <c r="B18" s="29"/>
      <c r="C18" s="29"/>
      <c r="D18" s="29"/>
      <c r="E18" s="30"/>
      <c r="F18" s="30"/>
      <c r="G18" s="29"/>
      <c r="H18" s="29"/>
      <c r="I18" s="29"/>
      <c r="J18" s="29"/>
      <c r="K18" s="30"/>
      <c r="L18" s="30"/>
      <c r="M18" s="29"/>
      <c r="N18" s="29"/>
      <c r="O18" s="30"/>
      <c r="P18" s="29"/>
      <c r="Q18" s="29"/>
      <c r="R18" s="63"/>
      <c r="S18" s="27"/>
      <c r="T18"/>
      <c r="U18"/>
      <c r="V18"/>
      <c r="W18"/>
      <c r="Y18"/>
      <c r="AS18"/>
      <c r="AT18"/>
      <c r="AU18"/>
      <c r="AY18"/>
      <c r="AZ18"/>
      <c r="BA18"/>
      <c r="BB18"/>
      <c r="BC18"/>
      <c r="BD18"/>
      <c r="BI18"/>
    </row>
    <row r="19" spans="1:61" ht="15" customHeight="1" x14ac:dyDescent="0.35">
      <c r="A19" s="25"/>
      <c r="B19" s="25"/>
      <c r="C19" s="25"/>
      <c r="D19" s="25"/>
      <c r="E19" s="26"/>
      <c r="F19" s="26"/>
      <c r="G19" s="25"/>
      <c r="H19" s="25"/>
      <c r="I19" s="25"/>
      <c r="J19" s="25"/>
      <c r="K19" s="26"/>
      <c r="L19" s="26"/>
      <c r="M19" s="25"/>
      <c r="N19" s="25"/>
      <c r="O19" s="26"/>
      <c r="P19" s="25"/>
      <c r="Q19" s="25"/>
      <c r="R19" s="65"/>
      <c r="S19" s="27"/>
      <c r="T19"/>
      <c r="U19"/>
      <c r="V19"/>
      <c r="W19"/>
      <c r="AS19"/>
      <c r="AT19"/>
      <c r="AU19"/>
      <c r="AY19"/>
      <c r="AZ19"/>
      <c r="BA19"/>
      <c r="BB19"/>
      <c r="BC19"/>
      <c r="BD19"/>
      <c r="BI19"/>
    </row>
    <row r="20" spans="1:61" ht="15" customHeight="1" x14ac:dyDescent="0.35">
      <c r="A20" s="25"/>
      <c r="B20" s="25"/>
      <c r="C20" s="25"/>
      <c r="D20" s="25"/>
      <c r="E20" s="26"/>
      <c r="F20" s="26"/>
      <c r="G20" s="25"/>
      <c r="H20" s="25"/>
      <c r="I20" s="25"/>
      <c r="J20" s="25"/>
      <c r="K20" s="26"/>
      <c r="L20" s="26"/>
      <c r="M20" s="25"/>
      <c r="N20" s="25"/>
      <c r="O20" s="26"/>
      <c r="P20" s="25"/>
      <c r="Q20" s="25"/>
      <c r="R20" s="65"/>
      <c r="S20" s="27"/>
      <c r="T20"/>
      <c r="BI20"/>
    </row>
    <row r="21" spans="1:61" ht="15" customHeight="1" x14ac:dyDescent="0.35">
      <c r="A21" s="25"/>
      <c r="B21" s="25"/>
      <c r="C21" s="25"/>
      <c r="D21" s="25"/>
      <c r="E21" s="26"/>
      <c r="F21" s="26"/>
      <c r="G21" s="25"/>
      <c r="H21" s="25"/>
      <c r="I21" s="25"/>
      <c r="J21" s="25"/>
      <c r="K21" s="26"/>
      <c r="L21" s="26"/>
      <c r="M21" s="25"/>
      <c r="N21" s="25"/>
      <c r="O21" s="26"/>
      <c r="P21" s="25"/>
      <c r="Q21" s="25"/>
      <c r="R21" s="65"/>
      <c r="S21" s="27"/>
      <c r="T21"/>
      <c r="BI21"/>
    </row>
    <row r="22" spans="1:61" ht="15" customHeight="1" x14ac:dyDescent="0.35">
      <c r="A22" s="25"/>
      <c r="B22" s="25"/>
      <c r="C22" s="25"/>
      <c r="D22" s="25"/>
      <c r="E22" s="26"/>
      <c r="F22" s="26"/>
      <c r="G22" s="25"/>
      <c r="H22" s="25"/>
      <c r="I22" s="25"/>
      <c r="J22" s="25"/>
      <c r="K22" s="26"/>
      <c r="L22" s="26"/>
      <c r="M22" s="25"/>
      <c r="N22" s="25"/>
      <c r="O22" s="26"/>
      <c r="P22" s="25"/>
      <c r="Q22" s="25"/>
      <c r="R22" s="65"/>
      <c r="S22" s="27"/>
      <c r="T22"/>
    </row>
    <row r="23" spans="1:61" ht="15" customHeight="1" x14ac:dyDescent="0.35">
      <c r="A23" s="25"/>
      <c r="B23" s="25"/>
      <c r="C23" s="25"/>
      <c r="D23" s="25"/>
      <c r="E23" s="26"/>
      <c r="F23" s="26"/>
      <c r="G23" s="25"/>
      <c r="H23" s="25"/>
      <c r="I23" s="25"/>
      <c r="J23" s="25"/>
      <c r="K23" s="26"/>
      <c r="L23" s="26"/>
      <c r="M23" s="25"/>
      <c r="N23" s="25"/>
      <c r="O23" s="26"/>
      <c r="P23" s="25"/>
      <c r="Q23" s="25"/>
      <c r="R23" s="65"/>
      <c r="S23" s="27"/>
      <c r="T23"/>
    </row>
    <row r="24" spans="1:61" ht="15" customHeight="1" x14ac:dyDescent="0.35">
      <c r="A24" s="25"/>
      <c r="B24" s="25"/>
      <c r="C24" s="25"/>
      <c r="D24" s="25"/>
      <c r="E24" s="26"/>
      <c r="F24" s="26"/>
      <c r="G24" s="25"/>
      <c r="H24" s="25"/>
      <c r="I24" s="25"/>
      <c r="J24" s="25"/>
      <c r="K24" s="26"/>
      <c r="L24" s="26"/>
      <c r="M24" s="25"/>
      <c r="N24" s="25"/>
      <c r="O24" s="26"/>
      <c r="P24" s="25"/>
      <c r="Q24" s="25"/>
      <c r="R24" s="65"/>
      <c r="S24" s="27"/>
      <c r="T24"/>
    </row>
    <row r="25" spans="1:61" ht="15" customHeight="1" x14ac:dyDescent="0.35">
      <c r="A25" s="25"/>
      <c r="B25" s="25"/>
      <c r="C25" s="25"/>
      <c r="D25" s="25"/>
      <c r="E25" s="26"/>
      <c r="F25" s="26"/>
      <c r="G25" s="25"/>
      <c r="H25" s="25"/>
      <c r="I25" s="25"/>
      <c r="J25" s="25"/>
      <c r="K25" s="26"/>
      <c r="L25" s="26"/>
      <c r="M25" s="25"/>
      <c r="N25" s="25"/>
      <c r="O25" s="26"/>
      <c r="P25" s="25"/>
      <c r="Q25" s="25"/>
      <c r="R25" s="65"/>
      <c r="S25" s="27"/>
      <c r="T25"/>
    </row>
    <row r="26" spans="1:61" ht="15" customHeight="1" x14ac:dyDescent="0.35">
      <c r="A26" s="25"/>
      <c r="B26" s="25"/>
      <c r="C26" s="25"/>
      <c r="D26" s="25"/>
      <c r="E26" s="26"/>
      <c r="F26" s="26"/>
      <c r="G26" s="25"/>
      <c r="H26" s="25"/>
      <c r="I26" s="25"/>
      <c r="J26" s="25"/>
      <c r="K26" s="26"/>
      <c r="L26" s="26"/>
      <c r="M26" s="25"/>
      <c r="N26" s="25"/>
      <c r="O26" s="26"/>
      <c r="P26" s="25"/>
      <c r="Q26" s="25"/>
      <c r="R26" s="65"/>
      <c r="S26" s="27"/>
      <c r="T26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</row>
    <row r="27" spans="1:61" ht="15" customHeight="1" x14ac:dyDescent="0.35">
      <c r="A27" s="25"/>
      <c r="B27" s="25"/>
      <c r="C27" s="25"/>
      <c r="D27" s="25"/>
      <c r="E27" s="26"/>
      <c r="F27" s="26"/>
      <c r="G27" s="25"/>
      <c r="H27" s="25"/>
      <c r="I27" s="25"/>
      <c r="J27" s="25"/>
      <c r="K27" s="26"/>
      <c r="L27" s="26"/>
      <c r="M27" s="25"/>
      <c r="N27" s="25"/>
      <c r="O27" s="26"/>
      <c r="P27" s="25"/>
      <c r="Q27" s="25"/>
      <c r="R27" s="65"/>
      <c r="S27" s="27"/>
      <c r="T27"/>
    </row>
    <row r="28" spans="1:61" ht="15" customHeight="1" x14ac:dyDescent="0.35">
      <c r="A28" s="25"/>
      <c r="B28" s="25"/>
      <c r="C28" s="25"/>
      <c r="D28" s="25"/>
      <c r="E28" s="26"/>
      <c r="F28" s="26"/>
      <c r="G28" s="25"/>
      <c r="H28" s="25"/>
      <c r="I28" s="25"/>
      <c r="J28" s="25"/>
      <c r="K28" s="26"/>
      <c r="L28" s="26"/>
      <c r="M28" s="25"/>
      <c r="N28" s="25"/>
      <c r="O28" s="26"/>
      <c r="P28" s="25"/>
      <c r="Q28" s="25"/>
      <c r="R28" s="65"/>
      <c r="S28" s="27"/>
      <c r="T28"/>
    </row>
    <row r="29" spans="1:61" ht="15" customHeight="1" x14ac:dyDescent="0.35">
      <c r="A29" s="25"/>
      <c r="B29" s="25"/>
      <c r="C29" s="25"/>
      <c r="D29" s="25"/>
      <c r="E29" s="26"/>
      <c r="F29" s="26"/>
      <c r="G29" s="25"/>
      <c r="H29" s="25"/>
      <c r="I29" s="25"/>
      <c r="J29" s="25"/>
      <c r="K29" s="26"/>
      <c r="L29" s="26"/>
      <c r="M29" s="25"/>
      <c r="N29" s="25"/>
      <c r="O29" s="26"/>
      <c r="P29" s="25"/>
      <c r="Q29" s="25"/>
      <c r="R29" s="65"/>
      <c r="S29" s="27"/>
      <c r="T29"/>
    </row>
    <row r="30" spans="1:61" ht="15" customHeight="1" x14ac:dyDescent="0.35">
      <c r="A30" s="25"/>
      <c r="B30" s="25"/>
      <c r="C30" s="25"/>
      <c r="D30" s="25"/>
      <c r="E30" s="26"/>
      <c r="F30" s="26"/>
      <c r="G30" s="25"/>
      <c r="H30" s="25"/>
      <c r="I30" s="25"/>
      <c r="J30" s="25"/>
      <c r="K30" s="26"/>
      <c r="L30" s="26"/>
      <c r="M30" s="25"/>
      <c r="N30" s="25"/>
      <c r="O30" s="26"/>
      <c r="P30" s="25"/>
      <c r="Q30" s="25"/>
      <c r="R30" s="65"/>
      <c r="S30" s="27"/>
      <c r="T30"/>
    </row>
    <row r="31" spans="1:61" ht="15" customHeight="1" x14ac:dyDescent="0.35">
      <c r="A31" s="25"/>
      <c r="B31" s="25"/>
      <c r="C31" s="25"/>
      <c r="D31" s="25"/>
      <c r="E31" s="26"/>
      <c r="F31" s="26"/>
      <c r="G31" s="25"/>
      <c r="H31" s="25"/>
      <c r="I31" s="25"/>
      <c r="J31" s="25"/>
      <c r="K31" s="26"/>
      <c r="L31" s="26"/>
      <c r="M31" s="25"/>
      <c r="N31" s="25"/>
      <c r="O31" s="26"/>
      <c r="P31" s="25"/>
      <c r="Q31" s="25"/>
      <c r="R31" s="63"/>
      <c r="S31" s="25"/>
    </row>
    <row r="32" spans="1:61" ht="15" customHeight="1" x14ac:dyDescent="0.35">
      <c r="A32" s="25"/>
      <c r="B32" s="25"/>
      <c r="C32" s="25"/>
      <c r="D32" s="25"/>
      <c r="E32" s="26"/>
      <c r="F32" s="26"/>
      <c r="G32" s="25"/>
      <c r="H32" s="25"/>
      <c r="I32" s="25"/>
      <c r="J32" s="25"/>
      <c r="K32" s="26"/>
      <c r="L32" s="26"/>
      <c r="M32" s="25"/>
      <c r="N32" s="25"/>
      <c r="O32" s="26"/>
      <c r="P32" s="25"/>
      <c r="Q32" s="25"/>
      <c r="R32" s="63"/>
      <c r="S32" s="25"/>
    </row>
    <row r="33" spans="1:19" ht="15" customHeight="1" x14ac:dyDescent="0.35">
      <c r="A33" s="25"/>
      <c r="B33" s="25"/>
      <c r="C33" s="25"/>
      <c r="D33" s="25"/>
      <c r="E33" s="26"/>
      <c r="F33" s="26"/>
      <c r="G33" s="25"/>
      <c r="H33" s="25"/>
      <c r="I33" s="25"/>
      <c r="J33" s="25"/>
      <c r="K33" s="26"/>
      <c r="L33" s="26"/>
      <c r="M33" s="25"/>
      <c r="N33" s="25"/>
      <c r="O33" s="26"/>
      <c r="P33" s="25"/>
      <c r="Q33" s="25"/>
      <c r="R33" s="63"/>
      <c r="S33" s="25"/>
    </row>
    <row r="34" spans="1:19" ht="15" customHeight="1" x14ac:dyDescent="0.35">
      <c r="A34" s="25"/>
      <c r="B34" s="25"/>
      <c r="C34" s="25"/>
      <c r="D34" s="25"/>
      <c r="E34" s="26"/>
      <c r="F34" s="26"/>
      <c r="G34" s="25"/>
      <c r="H34" s="25"/>
      <c r="I34" s="25"/>
      <c r="J34" s="25"/>
      <c r="K34" s="26"/>
      <c r="L34" s="26"/>
      <c r="M34" s="25"/>
      <c r="N34" s="25"/>
      <c r="O34" s="26"/>
      <c r="P34" s="25"/>
      <c r="Q34" s="25"/>
      <c r="R34" s="63"/>
      <c r="S34" s="25"/>
    </row>
    <row r="35" spans="1:19" ht="15" customHeight="1" x14ac:dyDescent="0.35">
      <c r="A35" s="25"/>
      <c r="B35" s="25"/>
      <c r="C35" s="25"/>
      <c r="D35" s="25"/>
      <c r="E35" s="26"/>
      <c r="F35" s="26"/>
      <c r="G35" s="25"/>
      <c r="H35" s="25"/>
      <c r="I35" s="25"/>
      <c r="J35" s="25"/>
      <c r="K35" s="26"/>
      <c r="L35" s="26"/>
      <c r="M35" s="25"/>
      <c r="N35" s="25"/>
      <c r="O35" s="26"/>
      <c r="P35" s="25"/>
      <c r="Q35" s="25"/>
      <c r="R35" s="63"/>
      <c r="S35" s="25"/>
    </row>
    <row r="36" spans="1:19" ht="15" customHeight="1" x14ac:dyDescent="0.35">
      <c r="A36" s="25"/>
      <c r="B36" s="25"/>
      <c r="C36" s="25"/>
      <c r="D36" s="25"/>
      <c r="E36" s="26"/>
      <c r="F36" s="26"/>
      <c r="G36" s="25"/>
      <c r="H36" s="25"/>
      <c r="I36" s="25"/>
      <c r="J36" s="25"/>
      <c r="K36" s="26"/>
      <c r="L36" s="26"/>
      <c r="M36" s="25"/>
      <c r="N36" s="25"/>
      <c r="O36" s="26"/>
      <c r="P36" s="25"/>
      <c r="Q36" s="25"/>
      <c r="R36" s="63"/>
      <c r="S36" s="25"/>
    </row>
    <row r="37" spans="1:19" ht="15" customHeight="1" x14ac:dyDescent="0.35">
      <c r="A37" s="25"/>
      <c r="B37" s="25"/>
      <c r="C37" s="25"/>
      <c r="D37" s="25"/>
      <c r="E37" s="26"/>
      <c r="F37" s="26"/>
      <c r="G37" s="25"/>
      <c r="H37" s="25"/>
      <c r="I37" s="25"/>
      <c r="J37" s="25"/>
      <c r="K37" s="26"/>
      <c r="L37" s="26"/>
      <c r="M37" s="25"/>
      <c r="N37" s="25"/>
      <c r="O37" s="26"/>
      <c r="P37" s="25"/>
      <c r="Q37" s="25"/>
      <c r="R37" s="63"/>
      <c r="S37" s="25"/>
    </row>
    <row r="38" spans="1:19" ht="15" customHeight="1" x14ac:dyDescent="0.35">
      <c r="A38" s="25"/>
      <c r="B38" s="25"/>
      <c r="C38" s="25"/>
      <c r="D38" s="25"/>
      <c r="E38" s="26"/>
      <c r="F38" s="26"/>
      <c r="G38" s="25"/>
      <c r="H38" s="25"/>
      <c r="I38" s="25"/>
      <c r="J38" s="25"/>
      <c r="K38" s="26"/>
      <c r="L38" s="26"/>
      <c r="M38" s="25"/>
      <c r="N38" s="25"/>
      <c r="O38" s="26"/>
      <c r="P38" s="25"/>
      <c r="Q38" s="25"/>
      <c r="R38" s="63"/>
      <c r="S38" s="25"/>
    </row>
    <row r="39" spans="1:19" ht="15" customHeight="1" x14ac:dyDescent="0.35">
      <c r="A39" s="25"/>
      <c r="B39" s="25"/>
      <c r="C39" s="25"/>
      <c r="D39" s="25"/>
      <c r="E39" s="26"/>
      <c r="F39" s="26"/>
      <c r="G39" s="25"/>
      <c r="H39" s="25"/>
      <c r="I39" s="25"/>
      <c r="J39" s="25"/>
      <c r="K39" s="26"/>
      <c r="L39" s="26"/>
      <c r="M39" s="25"/>
      <c r="N39" s="25"/>
      <c r="O39" s="26"/>
      <c r="P39" s="25"/>
      <c r="Q39" s="25"/>
      <c r="R39" s="63"/>
      <c r="S39" s="25"/>
    </row>
    <row r="40" spans="1:19" ht="15" customHeight="1" x14ac:dyDescent="0.35">
      <c r="A40" s="25"/>
      <c r="B40" s="25"/>
      <c r="C40" s="25"/>
      <c r="D40" s="25"/>
      <c r="E40" s="26"/>
      <c r="F40" s="26"/>
      <c r="G40" s="25"/>
      <c r="H40" s="25"/>
      <c r="I40" s="25"/>
      <c r="J40" s="25"/>
      <c r="K40" s="26"/>
      <c r="L40" s="26"/>
      <c r="M40" s="25"/>
      <c r="N40" s="25"/>
      <c r="O40" s="26"/>
      <c r="P40" s="25"/>
      <c r="Q40" s="25"/>
      <c r="R40" s="63"/>
      <c r="S40" s="25"/>
    </row>
    <row r="41" spans="1:19" ht="15" customHeight="1" x14ac:dyDescent="0.35">
      <c r="A41" s="25"/>
      <c r="B41" s="25"/>
      <c r="C41" s="25"/>
      <c r="D41" s="25"/>
      <c r="E41" s="26"/>
      <c r="F41" s="26"/>
      <c r="G41" s="25"/>
      <c r="H41" s="25"/>
      <c r="I41" s="25"/>
      <c r="J41" s="25"/>
      <c r="K41" s="26"/>
      <c r="L41" s="26"/>
      <c r="M41" s="25"/>
      <c r="N41" s="25"/>
      <c r="O41" s="26"/>
      <c r="P41" s="25"/>
      <c r="Q41" s="25"/>
      <c r="R41" s="63"/>
      <c r="S41" s="25"/>
    </row>
    <row r="42" spans="1:19" ht="15" customHeight="1" x14ac:dyDescent="0.35">
      <c r="A42" s="25"/>
      <c r="B42" s="25"/>
      <c r="C42" s="25"/>
      <c r="D42" s="25"/>
      <c r="E42" s="26"/>
      <c r="F42" s="26"/>
      <c r="G42" s="25"/>
      <c r="H42" s="25"/>
      <c r="I42" s="25"/>
      <c r="J42" s="25"/>
      <c r="K42" s="26"/>
      <c r="L42" s="26"/>
      <c r="M42" s="25"/>
      <c r="N42" s="25"/>
      <c r="O42" s="26"/>
      <c r="P42" s="25"/>
      <c r="Q42" s="25"/>
      <c r="R42" s="63"/>
      <c r="S42" s="25"/>
    </row>
    <row r="43" spans="1:19" ht="15" customHeight="1" x14ac:dyDescent="0.35">
      <c r="A43" s="25"/>
      <c r="B43" s="25"/>
      <c r="C43" s="25"/>
      <c r="D43" s="25"/>
      <c r="E43" s="26"/>
      <c r="F43" s="26"/>
      <c r="G43" s="25"/>
      <c r="H43" s="25"/>
      <c r="I43" s="25"/>
      <c r="J43" s="25"/>
      <c r="K43" s="26"/>
      <c r="L43" s="26"/>
      <c r="M43" s="25"/>
      <c r="N43" s="25"/>
      <c r="O43" s="26"/>
      <c r="P43" s="25"/>
      <c r="Q43" s="25"/>
      <c r="R43" s="63"/>
      <c r="S43" s="25"/>
    </row>
    <row r="44" spans="1:19" ht="15" customHeight="1" x14ac:dyDescent="0.35">
      <c r="A44" s="25"/>
      <c r="B44" s="25"/>
      <c r="C44" s="25"/>
      <c r="D44" s="25"/>
      <c r="E44" s="26"/>
      <c r="F44" s="26"/>
      <c r="G44" s="25"/>
      <c r="H44" s="25"/>
      <c r="I44" s="25"/>
      <c r="J44" s="25"/>
      <c r="K44" s="26"/>
      <c r="L44" s="26"/>
      <c r="M44" s="25"/>
      <c r="N44" s="25"/>
      <c r="O44" s="26"/>
      <c r="P44" s="25"/>
      <c r="Q44" s="25"/>
      <c r="R44" s="63"/>
      <c r="S44" s="25"/>
    </row>
    <row r="45" spans="1:19" ht="15" customHeight="1" x14ac:dyDescent="0.35">
      <c r="A45" s="25"/>
      <c r="B45" s="25"/>
      <c r="C45" s="25"/>
      <c r="D45" s="25"/>
      <c r="E45" s="26"/>
      <c r="F45" s="26"/>
      <c r="G45" s="25"/>
      <c r="H45" s="25"/>
      <c r="I45" s="25"/>
      <c r="J45" s="25"/>
      <c r="K45" s="26"/>
      <c r="L45" s="26"/>
      <c r="M45" s="25"/>
      <c r="N45" s="25"/>
      <c r="O45" s="26"/>
      <c r="P45" s="25"/>
      <c r="Q45" s="25"/>
      <c r="R45" s="63"/>
      <c r="S45" s="25"/>
    </row>
    <row r="46" spans="1:19" ht="15" customHeight="1" x14ac:dyDescent="0.35">
      <c r="A46" s="25"/>
      <c r="B46" s="25"/>
      <c r="C46" s="25"/>
      <c r="D46" s="25"/>
      <c r="E46" s="26"/>
      <c r="F46" s="26"/>
      <c r="G46" s="25"/>
      <c r="H46" s="25"/>
      <c r="I46" s="25"/>
      <c r="J46" s="25"/>
      <c r="K46" s="26"/>
      <c r="L46" s="26"/>
      <c r="M46" s="25"/>
      <c r="N46" s="25"/>
      <c r="O46" s="26"/>
      <c r="P46" s="25"/>
      <c r="Q46" s="25"/>
      <c r="R46" s="63"/>
      <c r="S46" s="25"/>
    </row>
    <row r="47" spans="1:19" ht="15" customHeight="1" x14ac:dyDescent="0.35">
      <c r="A47" s="25"/>
      <c r="B47" s="25"/>
      <c r="C47" s="25"/>
      <c r="D47" s="25"/>
      <c r="E47" s="26"/>
      <c r="F47" s="26"/>
      <c r="G47" s="25"/>
      <c r="H47" s="25"/>
      <c r="I47" s="25"/>
      <c r="J47" s="25"/>
      <c r="K47" s="26"/>
      <c r="L47" s="26"/>
      <c r="M47" s="25"/>
      <c r="N47" s="25"/>
      <c r="O47" s="26"/>
      <c r="P47" s="25"/>
      <c r="Q47" s="25"/>
      <c r="R47" s="63"/>
      <c r="S47" s="25"/>
    </row>
    <row r="48" spans="1:19" ht="15" customHeight="1" x14ac:dyDescent="0.35">
      <c r="A48" s="25"/>
      <c r="B48" s="25"/>
      <c r="C48" s="25"/>
      <c r="D48" s="25"/>
      <c r="E48" s="26"/>
      <c r="F48" s="26"/>
      <c r="G48" s="25"/>
      <c r="H48" s="25"/>
      <c r="I48" s="25"/>
      <c r="J48" s="25"/>
      <c r="K48" s="26"/>
      <c r="L48" s="26"/>
      <c r="M48" s="25"/>
      <c r="N48" s="25"/>
      <c r="O48" s="26"/>
      <c r="P48" s="25"/>
      <c r="Q48" s="25"/>
      <c r="R48" s="63"/>
      <c r="S48" s="25"/>
    </row>
    <row r="49" spans="1:25" ht="15" customHeight="1" x14ac:dyDescent="0.35">
      <c r="A49" s="25"/>
      <c r="B49" s="25"/>
      <c r="C49" s="25"/>
      <c r="D49" s="25"/>
      <c r="E49" s="26"/>
      <c r="F49" s="26"/>
      <c r="G49" s="25"/>
      <c r="H49" s="25"/>
      <c r="I49" s="25"/>
      <c r="J49" s="25"/>
      <c r="K49" s="26"/>
      <c r="L49" s="26"/>
      <c r="M49" s="25"/>
      <c r="N49" s="25"/>
      <c r="O49" s="26"/>
      <c r="P49" s="25"/>
      <c r="Q49" s="25"/>
      <c r="R49" s="63"/>
      <c r="S49" s="25"/>
    </row>
    <row r="50" spans="1:25" ht="15" customHeight="1" thickBot="1" x14ac:dyDescent="0.4">
      <c r="A50" s="25"/>
      <c r="B50" s="25"/>
      <c r="C50" s="25"/>
      <c r="D50" s="25"/>
      <c r="E50" s="26"/>
      <c r="F50" s="26"/>
      <c r="G50" s="25"/>
      <c r="H50" s="25"/>
      <c r="I50" s="25"/>
      <c r="J50" s="25"/>
      <c r="K50" s="26"/>
      <c r="L50" s="26"/>
      <c r="M50" s="25"/>
      <c r="N50" s="25"/>
      <c r="O50" s="26"/>
      <c r="P50" s="25"/>
      <c r="Q50" s="25"/>
      <c r="R50" s="63"/>
      <c r="S50" s="25"/>
    </row>
    <row r="51" spans="1:25" ht="15" customHeight="1" thickBot="1" x14ac:dyDescent="0.4">
      <c r="A51" s="25"/>
      <c r="B51" s="25"/>
      <c r="C51" s="25"/>
      <c r="D51" s="25"/>
      <c r="E51" s="26"/>
      <c r="F51" s="26"/>
      <c r="G51" s="25"/>
      <c r="H51" s="25"/>
      <c r="I51" s="25"/>
      <c r="J51" s="25"/>
      <c r="K51" s="26"/>
      <c r="L51" s="26"/>
      <c r="M51" s="25"/>
      <c r="N51" s="25"/>
      <c r="O51" s="26"/>
      <c r="P51" s="25"/>
      <c r="Q51" s="25"/>
      <c r="R51" s="63"/>
      <c r="S51" s="25"/>
      <c r="U51" s="70" t="s">
        <v>39</v>
      </c>
      <c r="V51" s="71"/>
      <c r="X51" s="72" t="s">
        <v>227</v>
      </c>
      <c r="Y51" s="73"/>
    </row>
    <row r="52" spans="1:25" ht="15" customHeight="1" x14ac:dyDescent="0.35">
      <c r="A52" s="25"/>
      <c r="B52" s="25"/>
      <c r="C52" s="25"/>
      <c r="D52" s="25"/>
      <c r="E52" s="26"/>
      <c r="F52" s="26"/>
      <c r="G52" s="25"/>
      <c r="H52" s="25"/>
      <c r="I52" s="25"/>
      <c r="J52" s="25"/>
      <c r="K52" s="26"/>
      <c r="L52" s="26"/>
      <c r="M52" s="25"/>
      <c r="N52" s="25"/>
      <c r="O52" s="26"/>
      <c r="P52" s="25"/>
      <c r="Q52" s="25"/>
      <c r="R52" s="63"/>
      <c r="S52" s="25"/>
      <c r="U52" s="11" t="s">
        <v>52</v>
      </c>
      <c r="V52" s="1">
        <v>820</v>
      </c>
      <c r="X52" s="11" t="s">
        <v>93</v>
      </c>
      <c r="Y52" s="42">
        <f>GETPIVOTDATA("Diagnosis",$X$2)/V52*10000</f>
        <v>24.390243902439025</v>
      </c>
    </row>
    <row r="53" spans="1:25" ht="15" customHeight="1" x14ac:dyDescent="0.35">
      <c r="A53" s="25"/>
      <c r="B53" s="25"/>
      <c r="C53" s="25"/>
      <c r="D53" s="25"/>
      <c r="E53" s="26"/>
      <c r="F53" s="26"/>
      <c r="G53" s="25"/>
      <c r="H53" s="25"/>
      <c r="I53" s="25"/>
      <c r="J53" s="25"/>
      <c r="K53" s="26"/>
      <c r="L53" s="26"/>
      <c r="M53" s="25"/>
      <c r="N53" s="25"/>
      <c r="O53" s="26"/>
      <c r="P53" s="25"/>
      <c r="Q53" s="25"/>
      <c r="R53" s="63"/>
      <c r="S53" s="25"/>
      <c r="U53" s="11" t="s">
        <v>53</v>
      </c>
      <c r="V53" s="43">
        <f>GETPIVOTDATA("Antibiotic",$AA$2)/V52*1000</f>
        <v>2.4390243902439024</v>
      </c>
      <c r="X53" s="34" t="s">
        <v>213</v>
      </c>
      <c r="Y53" s="42">
        <f>SUMIF(Y54:Y55,"&gt;0")</f>
        <v>0</v>
      </c>
    </row>
    <row r="54" spans="1:25" ht="15" customHeight="1" x14ac:dyDescent="0.35">
      <c r="A54" s="25"/>
      <c r="B54" s="25"/>
      <c r="C54" s="25"/>
      <c r="D54" s="25"/>
      <c r="E54" s="26"/>
      <c r="F54" s="26"/>
      <c r="G54" s="25"/>
      <c r="H54" s="25"/>
      <c r="I54" s="25"/>
      <c r="J54" s="25"/>
      <c r="K54" s="26"/>
      <c r="L54" s="26"/>
      <c r="M54" s="25"/>
      <c r="N54" s="25"/>
      <c r="O54" s="26"/>
      <c r="P54" s="25"/>
      <c r="Q54" s="25"/>
      <c r="R54" s="63"/>
      <c r="S54" s="25"/>
      <c r="U54" s="11" t="s">
        <v>54</v>
      </c>
      <c r="V54" s="43">
        <f>GETPIVOTDATA("Days of Therapy",$AV$2)/V52*1000</f>
        <v>150</v>
      </c>
      <c r="X54" s="41" t="s">
        <v>212</v>
      </c>
      <c r="Y54" s="47">
        <f>IFERROR(GETPIVOTDATA("Diagnosis",$X$2,"Diagnosis","Urinary tract infection (without catheter)")/V52*10000,0)</f>
        <v>0</v>
      </c>
    </row>
    <row r="55" spans="1:25" ht="15" customHeight="1" x14ac:dyDescent="0.35">
      <c r="A55" s="25"/>
      <c r="B55" s="25"/>
      <c r="C55" s="25"/>
      <c r="D55" s="25"/>
      <c r="E55" s="26"/>
      <c r="F55" s="26"/>
      <c r="G55" s="25"/>
      <c r="H55" s="25"/>
      <c r="I55" s="25"/>
      <c r="J55" s="25"/>
      <c r="K55" s="26"/>
      <c r="L55" s="26"/>
      <c r="M55" s="25"/>
      <c r="N55" s="25"/>
      <c r="O55" s="26"/>
      <c r="P55" s="25"/>
      <c r="Q55" s="25"/>
      <c r="R55" s="63"/>
      <c r="S55" s="25"/>
      <c r="U55" s="11" t="s">
        <v>229</v>
      </c>
      <c r="V55" s="44">
        <f>IFERROR(GETPIVOTDATA("SBAR Usage and Completeness",$BE$2,"SBAR Usage and Completeness","SBAR used and complete")/GETPIVOTDATA("SBAR Usage and Completeness",$BE$2),0)</f>
        <v>1</v>
      </c>
      <c r="X55" s="41" t="s">
        <v>214</v>
      </c>
      <c r="Y55" s="47">
        <f>IFERROR(GETPIVOTDATA("Diagnosis",$X$2,"Diagnosis","Urinary tract infection (with catheter)")/V52*10000,0)</f>
        <v>0</v>
      </c>
    </row>
    <row r="56" spans="1:25" ht="15" customHeight="1" x14ac:dyDescent="0.35">
      <c r="A56" s="25"/>
      <c r="B56" s="25"/>
      <c r="C56" s="25"/>
      <c r="D56" s="25"/>
      <c r="E56" s="26"/>
      <c r="F56" s="26"/>
      <c r="G56" s="25"/>
      <c r="H56" s="25"/>
      <c r="I56" s="25"/>
      <c r="J56" s="25"/>
      <c r="K56" s="26"/>
      <c r="L56" s="26"/>
      <c r="M56" s="25"/>
      <c r="N56" s="25"/>
      <c r="O56" s="26"/>
      <c r="P56" s="25"/>
      <c r="Q56" s="25"/>
      <c r="R56" s="63"/>
      <c r="S56" s="25"/>
      <c r="U56" s="45" t="s">
        <v>56</v>
      </c>
      <c r="V56" s="46">
        <f>IFERROR(GETPIVOTDATA("SBAR Usage and Completeness",$BE$2,"SBAR Usage and Completeness","SBAR used and complete","Criteria Met to Start Antimicrobials?","Yes")/GETPIVOTDATA("SBAR Usage and Completeness",$BE$2,"SBAR Usage and Completeness","SBAR used and complete"),0)</f>
        <v>1</v>
      </c>
      <c r="X56" s="34" t="s">
        <v>96</v>
      </c>
      <c r="Y56" s="42">
        <f>SUMIF(Y57:Y60,"&gt;0")</f>
        <v>0</v>
      </c>
    </row>
    <row r="57" spans="1:25" ht="15" customHeight="1" x14ac:dyDescent="0.35">
      <c r="A57" s="25"/>
      <c r="B57" s="25"/>
      <c r="C57" s="25"/>
      <c r="D57" s="25"/>
      <c r="E57" s="26"/>
      <c r="F57" s="26"/>
      <c r="G57" s="25"/>
      <c r="H57" s="25"/>
      <c r="I57" s="25"/>
      <c r="J57" s="25"/>
      <c r="K57" s="26"/>
      <c r="L57" s="26"/>
      <c r="M57" s="25"/>
      <c r="N57" s="25"/>
      <c r="O57" s="26"/>
      <c r="P57" s="25"/>
      <c r="Q57" s="25"/>
      <c r="R57" s="63"/>
      <c r="S57" s="25"/>
      <c r="U57" s="11" t="s">
        <v>230</v>
      </c>
      <c r="V57" s="44">
        <f>IFERROR(GETPIVOTDATA("SBAR Usage and Completeness",$BE$2,"SBAR Usage and Completeness","SBAR used but incomplete")/GETPIVOTDATA("SBAR Usage and Completeness",$BE$2),0)</f>
        <v>0</v>
      </c>
      <c r="X57" s="41" t="s">
        <v>51</v>
      </c>
      <c r="Y57" s="47">
        <f>IFERROR(GETPIVOTDATA("Diagnosis",$X$2,"Diagnosis","pneumonia")/V52*10000,0)</f>
        <v>0</v>
      </c>
    </row>
    <row r="58" spans="1:25" ht="15" customHeight="1" x14ac:dyDescent="0.35">
      <c r="A58" s="25"/>
      <c r="B58" s="25"/>
      <c r="C58" s="25"/>
      <c r="D58" s="25"/>
      <c r="E58" s="26"/>
      <c r="F58" s="26"/>
      <c r="G58" s="25"/>
      <c r="H58" s="25"/>
      <c r="I58" s="25"/>
      <c r="J58" s="25"/>
      <c r="K58" s="26"/>
      <c r="L58" s="26"/>
      <c r="M58" s="25"/>
      <c r="N58" s="25"/>
      <c r="O58" s="26"/>
      <c r="P58" s="25"/>
      <c r="Q58" s="25"/>
      <c r="R58" s="63"/>
      <c r="S58" s="25"/>
      <c r="U58" s="11" t="s">
        <v>231</v>
      </c>
      <c r="V58" s="44">
        <f>IFERROR(GETPIVOTDATA("SBAR Usage and Completeness",$BE$2,"SBAR Usage and Completeness","SBAR not used")/GETPIVOTDATA("SBAR Usage and Completeness",$BE$2),0)</f>
        <v>0</v>
      </c>
      <c r="X58" s="41" t="s">
        <v>211</v>
      </c>
      <c r="Y58" s="47">
        <f>IFERROR(GETPIVOTDATA("Diagnosis",$X$2,"Diagnosis","influenza-like illness")/V52*10000,0)</f>
        <v>0</v>
      </c>
    </row>
    <row r="59" spans="1:25" ht="15" customHeight="1" x14ac:dyDescent="0.35">
      <c r="A59" s="25"/>
      <c r="B59" s="25"/>
      <c r="C59" s="25"/>
      <c r="D59" s="25"/>
      <c r="E59" s="26"/>
      <c r="F59" s="26"/>
      <c r="G59" s="25"/>
      <c r="H59" s="25"/>
      <c r="I59" s="25"/>
      <c r="J59" s="25"/>
      <c r="K59" s="26"/>
      <c r="L59" s="26"/>
      <c r="M59" s="25"/>
      <c r="N59" s="25"/>
      <c r="O59" s="26"/>
      <c r="P59" s="25"/>
      <c r="Q59" s="25"/>
      <c r="R59" s="63"/>
      <c r="S59" s="25"/>
      <c r="U59" s="11" t="s">
        <v>218</v>
      </c>
      <c r="V59" s="43">
        <f>IFERROR(GETPIVOTDATA("Microbiology Test Sent",$AS$2,"Microbiology Test Sent","Urinalysis and reflex culture and sensitivities")/V52*10000,0)</f>
        <v>0</v>
      </c>
      <c r="X59" s="41" t="s">
        <v>104</v>
      </c>
      <c r="Y59" s="47">
        <f>IFERROR(GETPIVOTDATA("Diagnosis",$X$2,"Diagnosis","bronchitis or tracheobronchitis")/V52*10000,0)</f>
        <v>0</v>
      </c>
    </row>
    <row r="60" spans="1:25" ht="15" customHeight="1" x14ac:dyDescent="0.35">
      <c r="A60" s="25"/>
      <c r="B60" s="25"/>
      <c r="C60" s="25"/>
      <c r="D60" s="25"/>
      <c r="E60" s="26"/>
      <c r="F60" s="26"/>
      <c r="G60" s="25"/>
      <c r="H60" s="25"/>
      <c r="I60" s="25"/>
      <c r="J60" s="25"/>
      <c r="K60" s="26"/>
      <c r="L60" s="26"/>
      <c r="M60" s="25"/>
      <c r="N60" s="25"/>
      <c r="O60" s="26"/>
      <c r="P60" s="25"/>
      <c r="Q60" s="25"/>
      <c r="R60" s="63"/>
      <c r="S60" s="25"/>
      <c r="U60" s="11"/>
      <c r="V60" s="10"/>
      <c r="X60" s="41" t="s">
        <v>107</v>
      </c>
      <c r="Y60" s="47">
        <f>IFERROR(GETPIVOTDATA("Diagnosis",$X$2,"Diagnosis","common cold syndrome or pharyngitis")/V52*10000,0)</f>
        <v>0</v>
      </c>
    </row>
    <row r="61" spans="1:25" ht="15" customHeight="1" x14ac:dyDescent="0.35">
      <c r="A61" s="25"/>
      <c r="B61" s="25"/>
      <c r="C61" s="25"/>
      <c r="D61" s="25"/>
      <c r="E61" s="26"/>
      <c r="F61" s="26"/>
      <c r="G61" s="25"/>
      <c r="H61" s="25"/>
      <c r="I61" s="25"/>
      <c r="J61" s="25"/>
      <c r="K61" s="26"/>
      <c r="L61" s="26"/>
      <c r="M61" s="25"/>
      <c r="N61" s="25"/>
      <c r="O61" s="26"/>
      <c r="P61" s="25"/>
      <c r="Q61" s="25"/>
      <c r="R61" s="63"/>
      <c r="S61" s="25"/>
      <c r="X61" s="33" t="s">
        <v>88</v>
      </c>
      <c r="Y61" s="42">
        <f>IFERROR(GETPIVOTDATA("Diagnosis",$X$2,"Diagnosis","cellulitis, soft tissue, or wound infection")/V52*10000,0)</f>
        <v>12.195121951219512</v>
      </c>
    </row>
    <row r="62" spans="1:25" ht="15" customHeight="1" x14ac:dyDescent="0.35">
      <c r="A62" s="25"/>
      <c r="B62" s="25"/>
      <c r="C62" s="25"/>
      <c r="D62" s="25"/>
      <c r="E62" s="26"/>
      <c r="F62" s="26"/>
      <c r="G62" s="25"/>
      <c r="H62" s="25"/>
      <c r="I62" s="25"/>
      <c r="J62" s="25"/>
      <c r="K62" s="26"/>
      <c r="L62" s="26"/>
      <c r="M62" s="25"/>
      <c r="N62" s="25"/>
      <c r="O62" s="26"/>
      <c r="P62" s="25"/>
      <c r="Q62" s="25"/>
      <c r="R62" s="63"/>
      <c r="S62" s="25"/>
      <c r="X62" s="34" t="s">
        <v>97</v>
      </c>
      <c r="Y62" s="42">
        <f>SUMIF(Y63:Y65,"&gt;0")</f>
        <v>12.195121951219512</v>
      </c>
    </row>
    <row r="63" spans="1:25" ht="15" customHeight="1" x14ac:dyDescent="0.35">
      <c r="A63" s="25"/>
      <c r="B63" s="25"/>
      <c r="C63" s="25"/>
      <c r="D63" s="25"/>
      <c r="E63" s="26"/>
      <c r="F63" s="26"/>
      <c r="G63" s="25"/>
      <c r="H63" s="25"/>
      <c r="I63" s="25"/>
      <c r="J63" s="25"/>
      <c r="K63" s="26"/>
      <c r="L63" s="26"/>
      <c r="M63" s="25"/>
      <c r="N63" s="25"/>
      <c r="O63" s="26"/>
      <c r="P63" s="25"/>
      <c r="Q63" s="25"/>
      <c r="R63" s="63"/>
      <c r="S63" s="25"/>
      <c r="X63" s="41" t="s">
        <v>232</v>
      </c>
      <c r="Y63" s="47">
        <f>IFERROR(GETPIVOTDATA("Diagnosis",$X$2,"Diagnosis","Clostridium difficle infection")/V52*10000,0)</f>
        <v>0</v>
      </c>
    </row>
    <row r="64" spans="1:25" ht="15" customHeight="1" x14ac:dyDescent="0.35">
      <c r="A64" s="25"/>
      <c r="B64" s="25"/>
      <c r="C64" s="25"/>
      <c r="D64" s="25"/>
      <c r="E64" s="26"/>
      <c r="F64" s="26"/>
      <c r="G64" s="25"/>
      <c r="H64" s="25"/>
      <c r="I64" s="25"/>
      <c r="J64" s="25"/>
      <c r="K64" s="26"/>
      <c r="L64" s="26"/>
      <c r="M64" s="25"/>
      <c r="N64" s="25"/>
      <c r="O64" s="26"/>
      <c r="P64" s="25"/>
      <c r="Q64" s="25"/>
      <c r="R64" s="63"/>
      <c r="S64" s="25"/>
      <c r="X64" s="41" t="s">
        <v>82</v>
      </c>
      <c r="Y64" s="47">
        <f>IFERROR(GETPIVOTDATA("Diagnosis",$X$2,"Diagnosis","gastroenteritis")/V52*10000,0)</f>
        <v>12.195121951219512</v>
      </c>
    </row>
    <row r="65" spans="1:25" ht="15" customHeight="1" x14ac:dyDescent="0.35">
      <c r="A65" s="25"/>
      <c r="B65" s="25"/>
      <c r="C65" s="25"/>
      <c r="D65" s="25"/>
      <c r="E65" s="26"/>
      <c r="F65" s="26"/>
      <c r="G65" s="25"/>
      <c r="H65" s="25"/>
      <c r="I65" s="25"/>
      <c r="J65" s="25"/>
      <c r="K65" s="26"/>
      <c r="L65" s="26"/>
      <c r="M65" s="25"/>
      <c r="N65" s="25"/>
      <c r="O65" s="26"/>
      <c r="P65" s="25"/>
      <c r="Q65" s="25"/>
      <c r="R65" s="63"/>
      <c r="S65" s="25"/>
      <c r="X65" s="41" t="s">
        <v>110</v>
      </c>
      <c r="Y65" s="47">
        <f>IFERROR(GETPIVOTDATA("Diagnosis",$X$2,"Diagnosis","norovirus gastroenteritis")/V54*10000,0)</f>
        <v>0</v>
      </c>
    </row>
    <row r="66" spans="1:25" ht="15" customHeight="1" x14ac:dyDescent="0.35">
      <c r="A66" s="25"/>
      <c r="B66" s="25"/>
      <c r="C66" s="25"/>
      <c r="D66" s="25"/>
      <c r="E66" s="26"/>
      <c r="F66" s="26"/>
      <c r="G66" s="25"/>
      <c r="H66" s="25"/>
      <c r="I66" s="25"/>
      <c r="J66" s="25"/>
      <c r="K66" s="26"/>
      <c r="L66" s="26"/>
      <c r="M66" s="25"/>
      <c r="N66" s="25"/>
      <c r="O66" s="26"/>
      <c r="P66" s="25"/>
      <c r="Q66" s="25"/>
      <c r="R66" s="63"/>
      <c r="S66" s="25"/>
    </row>
    <row r="67" spans="1:25" ht="15" customHeight="1" x14ac:dyDescent="0.35">
      <c r="A67" s="25"/>
      <c r="B67" s="25"/>
      <c r="C67" s="25"/>
      <c r="D67" s="25"/>
      <c r="E67" s="26"/>
      <c r="F67" s="26"/>
      <c r="G67" s="25"/>
      <c r="H67" s="25"/>
      <c r="I67" s="25"/>
      <c r="J67" s="25"/>
      <c r="K67" s="26"/>
      <c r="L67" s="26"/>
      <c r="M67" s="25"/>
      <c r="N67" s="25"/>
      <c r="O67" s="26"/>
      <c r="P67" s="25"/>
      <c r="Q67" s="25"/>
      <c r="R67" s="63"/>
      <c r="S67" s="25"/>
    </row>
    <row r="68" spans="1:25" ht="15" customHeight="1" x14ac:dyDescent="0.35">
      <c r="A68" s="25"/>
      <c r="B68" s="25"/>
      <c r="C68" s="25"/>
      <c r="D68" s="25"/>
      <c r="E68" s="26"/>
      <c r="F68" s="26"/>
      <c r="G68" s="25"/>
      <c r="H68" s="25"/>
      <c r="I68" s="25"/>
      <c r="J68" s="25"/>
      <c r="K68" s="26"/>
      <c r="L68" s="26"/>
      <c r="M68" s="25"/>
      <c r="N68" s="25"/>
      <c r="O68" s="26"/>
      <c r="P68" s="25"/>
      <c r="Q68" s="25"/>
      <c r="R68" s="63"/>
      <c r="S68" s="25"/>
    </row>
    <row r="69" spans="1:25" ht="15" customHeight="1" x14ac:dyDescent="0.35">
      <c r="A69" s="25"/>
      <c r="B69" s="25"/>
      <c r="C69" s="25"/>
      <c r="D69" s="25"/>
      <c r="E69" s="26"/>
      <c r="F69" s="26"/>
      <c r="G69" s="25"/>
      <c r="H69" s="25"/>
      <c r="I69" s="25"/>
      <c r="J69" s="25"/>
      <c r="K69" s="26"/>
      <c r="L69" s="26"/>
      <c r="M69" s="25"/>
      <c r="N69" s="25"/>
      <c r="O69" s="26"/>
      <c r="P69" s="25"/>
      <c r="Q69" s="25"/>
      <c r="R69" s="63"/>
      <c r="S69" s="25"/>
    </row>
    <row r="70" spans="1:25" ht="15" customHeight="1" x14ac:dyDescent="0.35">
      <c r="A70" s="25"/>
      <c r="B70" s="25"/>
      <c r="C70" s="25"/>
      <c r="D70" s="25"/>
      <c r="E70" s="26"/>
      <c r="F70" s="26"/>
      <c r="G70" s="25"/>
      <c r="H70" s="25"/>
      <c r="I70" s="25"/>
      <c r="J70" s="25"/>
      <c r="K70" s="26"/>
      <c r="L70" s="26"/>
      <c r="M70" s="25"/>
      <c r="N70" s="25"/>
      <c r="O70" s="26"/>
      <c r="P70" s="25"/>
      <c r="Q70" s="25"/>
      <c r="R70" s="63"/>
      <c r="S70" s="25"/>
    </row>
    <row r="71" spans="1:25" ht="15" customHeight="1" x14ac:dyDescent="0.35">
      <c r="A71" s="25"/>
      <c r="B71" s="25"/>
      <c r="C71" s="25"/>
      <c r="D71" s="25"/>
      <c r="E71" s="26"/>
      <c r="F71" s="26"/>
      <c r="G71" s="25"/>
      <c r="H71" s="25"/>
      <c r="I71" s="25"/>
      <c r="J71" s="25"/>
      <c r="K71" s="26"/>
      <c r="L71" s="26"/>
      <c r="M71" s="25"/>
      <c r="N71" s="25"/>
      <c r="O71" s="26"/>
      <c r="P71" s="25"/>
      <c r="Q71" s="25"/>
      <c r="R71" s="63"/>
      <c r="S71" s="25"/>
    </row>
    <row r="72" spans="1:25" ht="15" customHeight="1" x14ac:dyDescent="0.35">
      <c r="A72" s="25"/>
      <c r="B72" s="25"/>
      <c r="C72" s="25"/>
      <c r="D72" s="25"/>
      <c r="E72" s="26"/>
      <c r="F72" s="26"/>
      <c r="G72" s="25"/>
      <c r="H72" s="25"/>
      <c r="I72" s="25"/>
      <c r="J72" s="25"/>
      <c r="K72" s="26"/>
      <c r="L72" s="26"/>
      <c r="M72" s="25"/>
      <c r="N72" s="25"/>
      <c r="O72" s="26"/>
      <c r="P72" s="25"/>
      <c r="Q72" s="25"/>
      <c r="R72" s="63"/>
      <c r="S72" s="25"/>
      <c r="Y72"/>
    </row>
    <row r="73" spans="1:25" ht="15" customHeight="1" x14ac:dyDescent="0.35">
      <c r="A73" s="25"/>
      <c r="B73" s="25"/>
      <c r="C73" s="25"/>
      <c r="D73" s="25"/>
      <c r="E73" s="26"/>
      <c r="F73" s="26"/>
      <c r="G73" s="25"/>
      <c r="H73" s="25"/>
      <c r="I73" s="25"/>
      <c r="J73" s="25"/>
      <c r="K73" s="26"/>
      <c r="L73" s="26"/>
      <c r="M73" s="25"/>
      <c r="N73" s="25"/>
      <c r="O73" s="26"/>
      <c r="P73" s="25"/>
      <c r="Q73" s="25"/>
      <c r="R73" s="63"/>
      <c r="S73" s="25"/>
      <c r="Y73"/>
    </row>
    <row r="74" spans="1:25" ht="15" customHeight="1" x14ac:dyDescent="0.35">
      <c r="A74" s="25"/>
      <c r="B74" s="25"/>
      <c r="C74" s="25"/>
      <c r="D74" s="25"/>
      <c r="E74" s="26"/>
      <c r="F74" s="26"/>
      <c r="G74" s="25"/>
      <c r="H74" s="25"/>
      <c r="I74" s="25"/>
      <c r="J74" s="25"/>
      <c r="K74" s="26"/>
      <c r="L74" s="26"/>
      <c r="M74" s="25"/>
      <c r="N74" s="25"/>
      <c r="O74" s="26"/>
      <c r="P74" s="25"/>
      <c r="Q74" s="25"/>
      <c r="R74" s="63"/>
      <c r="S74" s="25"/>
      <c r="Y74"/>
    </row>
    <row r="75" spans="1:25" ht="15" customHeight="1" x14ac:dyDescent="0.35">
      <c r="A75" s="25"/>
      <c r="B75" s="25"/>
      <c r="C75" s="25"/>
      <c r="D75" s="25"/>
      <c r="E75" s="26"/>
      <c r="F75" s="26"/>
      <c r="G75" s="25"/>
      <c r="H75" s="25"/>
      <c r="I75" s="25"/>
      <c r="J75" s="25"/>
      <c r="K75" s="26"/>
      <c r="L75" s="26"/>
      <c r="M75" s="25"/>
      <c r="N75" s="25"/>
      <c r="O75" s="26"/>
      <c r="P75" s="25"/>
      <c r="Q75" s="25"/>
      <c r="R75" s="63"/>
      <c r="S75" s="25"/>
      <c r="Y75"/>
    </row>
    <row r="76" spans="1:25" ht="15" customHeight="1" x14ac:dyDescent="0.35">
      <c r="A76" s="25"/>
      <c r="B76" s="25"/>
      <c r="C76" s="25"/>
      <c r="D76" s="25"/>
      <c r="E76" s="26"/>
      <c r="F76" s="26"/>
      <c r="G76" s="25"/>
      <c r="H76" s="25"/>
      <c r="I76" s="25"/>
      <c r="J76" s="25"/>
      <c r="K76" s="26"/>
      <c r="L76" s="26"/>
      <c r="M76" s="25"/>
      <c r="N76" s="25"/>
      <c r="O76" s="26"/>
      <c r="P76" s="25"/>
      <c r="Q76" s="25"/>
      <c r="R76" s="63"/>
      <c r="S76" s="25"/>
      <c r="Y76"/>
    </row>
    <row r="77" spans="1:25" ht="15" customHeight="1" x14ac:dyDescent="0.35">
      <c r="A77" s="25"/>
      <c r="B77" s="25"/>
      <c r="C77" s="25"/>
      <c r="D77" s="25"/>
      <c r="E77" s="26"/>
      <c r="F77" s="26"/>
      <c r="G77" s="25"/>
      <c r="H77" s="25"/>
      <c r="I77" s="25"/>
      <c r="J77" s="25"/>
      <c r="K77" s="26"/>
      <c r="L77" s="26"/>
      <c r="M77" s="25"/>
      <c r="N77" s="25"/>
      <c r="O77" s="26"/>
      <c r="P77" s="25"/>
      <c r="Q77" s="25"/>
      <c r="R77" s="63"/>
      <c r="S77" s="25"/>
      <c r="W77"/>
      <c r="X77"/>
      <c r="Y77"/>
    </row>
    <row r="78" spans="1:25" ht="15" customHeight="1" x14ac:dyDescent="0.35">
      <c r="A78" s="25"/>
      <c r="B78" s="25"/>
      <c r="C78" s="25"/>
      <c r="D78" s="25"/>
      <c r="E78" s="26"/>
      <c r="F78" s="26"/>
      <c r="G78" s="25"/>
      <c r="H78" s="25"/>
      <c r="I78" s="25"/>
      <c r="J78" s="25"/>
      <c r="K78" s="26"/>
      <c r="L78" s="26"/>
      <c r="M78" s="25"/>
      <c r="N78" s="25"/>
      <c r="O78" s="26"/>
      <c r="P78" s="25"/>
      <c r="Q78" s="25"/>
      <c r="R78" s="63"/>
      <c r="S78" s="25"/>
    </row>
    <row r="79" spans="1:25" ht="15" customHeight="1" x14ac:dyDescent="0.35">
      <c r="A79" s="25"/>
      <c r="B79" s="25"/>
      <c r="C79" s="25"/>
      <c r="D79" s="25"/>
      <c r="E79" s="26"/>
      <c r="F79" s="26"/>
      <c r="G79" s="25"/>
      <c r="H79" s="25"/>
      <c r="I79" s="25"/>
      <c r="J79" s="25"/>
      <c r="K79" s="26"/>
      <c r="L79" s="26"/>
      <c r="M79" s="25"/>
      <c r="N79" s="25"/>
      <c r="O79" s="26"/>
      <c r="P79" s="25"/>
      <c r="Q79" s="25"/>
      <c r="R79" s="63"/>
      <c r="S79" s="25"/>
    </row>
    <row r="80" spans="1:25" ht="15" customHeight="1" x14ac:dyDescent="0.35">
      <c r="A80" s="25"/>
      <c r="B80" s="25"/>
      <c r="C80" s="25"/>
      <c r="D80" s="25"/>
      <c r="E80" s="26"/>
      <c r="F80" s="26"/>
      <c r="G80" s="25"/>
      <c r="H80" s="25"/>
      <c r="I80" s="25"/>
      <c r="J80" s="25"/>
      <c r="K80" s="26"/>
      <c r="L80" s="26"/>
      <c r="M80" s="25"/>
      <c r="N80" s="25"/>
      <c r="O80" s="26"/>
      <c r="P80" s="25"/>
      <c r="Q80" s="25"/>
      <c r="R80" s="63"/>
      <c r="S80" s="25"/>
    </row>
    <row r="81" spans="1:19" ht="15" customHeight="1" x14ac:dyDescent="0.35">
      <c r="A81" s="25"/>
      <c r="B81" s="25"/>
      <c r="C81" s="25"/>
      <c r="D81" s="25"/>
      <c r="E81" s="26"/>
      <c r="F81" s="26"/>
      <c r="G81" s="25"/>
      <c r="H81" s="25"/>
      <c r="I81" s="25"/>
      <c r="J81" s="25"/>
      <c r="K81" s="26"/>
      <c r="L81" s="26"/>
      <c r="M81" s="25"/>
      <c r="N81" s="25"/>
      <c r="O81" s="26"/>
      <c r="P81" s="25"/>
      <c r="Q81" s="25"/>
      <c r="R81" s="63"/>
      <c r="S81" s="25"/>
    </row>
    <row r="82" spans="1:19" ht="15" customHeight="1" x14ac:dyDescent="0.35">
      <c r="A82" s="25"/>
      <c r="B82" s="25"/>
      <c r="C82" s="25"/>
      <c r="D82" s="25"/>
      <c r="E82" s="26"/>
      <c r="F82" s="26"/>
      <c r="G82" s="25"/>
      <c r="H82" s="25"/>
      <c r="I82" s="25"/>
      <c r="J82" s="25"/>
      <c r="K82" s="26"/>
      <c r="L82" s="26"/>
      <c r="M82" s="25"/>
      <c r="N82" s="25"/>
      <c r="O82" s="26"/>
      <c r="P82" s="25"/>
      <c r="Q82" s="25"/>
      <c r="R82" s="63"/>
      <c r="S82" s="25"/>
    </row>
    <row r="83" spans="1:19" ht="15" customHeight="1" x14ac:dyDescent="0.35">
      <c r="A83" s="25"/>
      <c r="B83" s="25"/>
      <c r="C83" s="25"/>
      <c r="D83" s="25"/>
      <c r="E83" s="26"/>
      <c r="F83" s="26"/>
      <c r="G83" s="25"/>
      <c r="H83" s="25"/>
      <c r="I83" s="25"/>
      <c r="J83" s="25"/>
      <c r="K83" s="26"/>
      <c r="L83" s="26"/>
      <c r="M83" s="25"/>
      <c r="N83" s="25"/>
      <c r="O83" s="26"/>
      <c r="P83" s="25"/>
      <c r="Q83" s="25"/>
      <c r="R83" s="63"/>
      <c r="S83" s="25"/>
    </row>
    <row r="84" spans="1:19" ht="15" customHeight="1" x14ac:dyDescent="0.35">
      <c r="A84" s="25"/>
      <c r="B84" s="25"/>
      <c r="C84" s="25"/>
      <c r="D84" s="25"/>
      <c r="E84" s="26"/>
      <c r="F84" s="26"/>
      <c r="G84" s="25"/>
      <c r="H84" s="25"/>
      <c r="I84" s="25"/>
      <c r="J84" s="25"/>
      <c r="K84" s="26"/>
      <c r="L84" s="26"/>
      <c r="M84" s="25"/>
      <c r="N84" s="25"/>
      <c r="O84" s="26"/>
      <c r="P84" s="25"/>
      <c r="Q84" s="25"/>
      <c r="R84" s="63"/>
      <c r="S84" s="25"/>
    </row>
    <row r="85" spans="1:19" ht="15" customHeight="1" x14ac:dyDescent="0.35">
      <c r="A85" s="25"/>
      <c r="B85" s="25"/>
      <c r="C85" s="25"/>
      <c r="D85" s="25"/>
      <c r="E85" s="26"/>
      <c r="F85" s="26"/>
      <c r="G85" s="25"/>
      <c r="H85" s="25"/>
      <c r="I85" s="25"/>
      <c r="J85" s="25"/>
      <c r="K85" s="26"/>
      <c r="L85" s="26"/>
      <c r="M85" s="25"/>
      <c r="N85" s="25"/>
      <c r="O85" s="26"/>
      <c r="P85" s="25"/>
      <c r="Q85" s="25"/>
      <c r="R85" s="63"/>
      <c r="S85" s="25"/>
    </row>
    <row r="86" spans="1:19" ht="15" customHeight="1" x14ac:dyDescent="0.35">
      <c r="A86" s="25"/>
      <c r="B86" s="25"/>
      <c r="C86" s="25"/>
      <c r="D86" s="25"/>
      <c r="E86" s="26"/>
      <c r="F86" s="26"/>
      <c r="G86" s="25"/>
      <c r="H86" s="25"/>
      <c r="I86" s="25"/>
      <c r="J86" s="25"/>
      <c r="K86" s="26"/>
      <c r="L86" s="26"/>
      <c r="M86" s="25"/>
      <c r="N86" s="25"/>
      <c r="O86" s="26"/>
      <c r="P86" s="25"/>
      <c r="Q86" s="25"/>
      <c r="R86" s="63"/>
      <c r="S86" s="25"/>
    </row>
    <row r="87" spans="1:19" ht="15" customHeight="1" x14ac:dyDescent="0.35">
      <c r="A87" s="25"/>
      <c r="B87" s="25"/>
      <c r="C87" s="25"/>
      <c r="D87" s="25"/>
      <c r="E87" s="26"/>
      <c r="F87" s="26"/>
      <c r="G87" s="25"/>
      <c r="H87" s="25"/>
      <c r="I87" s="25"/>
      <c r="J87" s="25"/>
      <c r="K87" s="26"/>
      <c r="L87" s="26"/>
      <c r="M87" s="25"/>
      <c r="N87" s="25"/>
      <c r="O87" s="26"/>
      <c r="P87" s="25"/>
      <c r="Q87" s="25"/>
      <c r="R87" s="63"/>
      <c r="S87" s="25"/>
    </row>
    <row r="88" spans="1:19" ht="15" customHeight="1" x14ac:dyDescent="0.35">
      <c r="A88" s="25"/>
      <c r="B88" s="25"/>
      <c r="C88" s="25"/>
      <c r="D88" s="25"/>
      <c r="E88" s="26"/>
      <c r="F88" s="26"/>
      <c r="G88" s="25"/>
      <c r="H88" s="25"/>
      <c r="I88" s="25"/>
      <c r="J88" s="25"/>
      <c r="K88" s="26"/>
      <c r="L88" s="26"/>
      <c r="M88" s="25"/>
      <c r="N88" s="25"/>
      <c r="O88" s="26"/>
      <c r="P88" s="25"/>
      <c r="Q88" s="25"/>
      <c r="R88" s="63"/>
      <c r="S88" s="25"/>
    </row>
    <row r="89" spans="1:19" ht="15" customHeight="1" x14ac:dyDescent="0.35">
      <c r="A89" s="25"/>
      <c r="B89" s="25"/>
      <c r="C89" s="25"/>
      <c r="D89" s="25"/>
      <c r="E89" s="26"/>
      <c r="F89" s="26"/>
      <c r="G89" s="25"/>
      <c r="H89" s="25"/>
      <c r="I89" s="25"/>
      <c r="J89" s="25"/>
      <c r="K89" s="26"/>
      <c r="L89" s="26"/>
      <c r="M89" s="25"/>
      <c r="N89" s="25"/>
      <c r="O89" s="26"/>
      <c r="P89" s="25"/>
      <c r="Q89" s="25"/>
      <c r="R89" s="63"/>
      <c r="S89" s="25"/>
    </row>
    <row r="90" spans="1:19" ht="15" customHeight="1" x14ac:dyDescent="0.35">
      <c r="A90" s="25"/>
      <c r="B90" s="25"/>
      <c r="C90" s="25"/>
      <c r="D90" s="25"/>
      <c r="E90" s="26"/>
      <c r="F90" s="26"/>
      <c r="G90" s="25"/>
      <c r="H90" s="25"/>
      <c r="I90" s="25"/>
      <c r="J90" s="25"/>
      <c r="K90" s="26"/>
      <c r="L90" s="26"/>
      <c r="M90" s="25"/>
      <c r="N90" s="25"/>
      <c r="O90" s="26"/>
      <c r="P90" s="25"/>
      <c r="Q90" s="25"/>
      <c r="R90" s="63"/>
      <c r="S90" s="25"/>
    </row>
    <row r="91" spans="1:19" ht="15" customHeight="1" x14ac:dyDescent="0.35">
      <c r="A91" s="25"/>
      <c r="B91" s="25"/>
      <c r="C91" s="25"/>
      <c r="D91" s="25"/>
      <c r="E91" s="26"/>
      <c r="F91" s="26"/>
      <c r="G91" s="25"/>
      <c r="H91" s="25"/>
      <c r="I91" s="25"/>
      <c r="J91" s="25"/>
      <c r="K91" s="26"/>
      <c r="L91" s="26"/>
      <c r="M91" s="25"/>
      <c r="N91" s="25"/>
      <c r="O91" s="26"/>
      <c r="P91" s="25"/>
      <c r="Q91" s="25"/>
      <c r="R91" s="63"/>
      <c r="S91" s="25"/>
    </row>
    <row r="92" spans="1:19" ht="15" customHeight="1" x14ac:dyDescent="0.35">
      <c r="A92" s="25"/>
      <c r="B92" s="25"/>
      <c r="C92" s="25"/>
      <c r="D92" s="25"/>
      <c r="E92" s="26"/>
      <c r="F92" s="26"/>
      <c r="G92" s="25"/>
      <c r="H92" s="25"/>
      <c r="I92" s="25"/>
      <c r="J92" s="25"/>
      <c r="K92" s="26"/>
      <c r="L92" s="26"/>
      <c r="M92" s="25"/>
      <c r="N92" s="25"/>
      <c r="O92" s="26"/>
      <c r="P92" s="25"/>
      <c r="Q92" s="25"/>
      <c r="R92" s="63"/>
      <c r="S92" s="25"/>
    </row>
    <row r="93" spans="1:19" ht="15" customHeight="1" x14ac:dyDescent="0.35">
      <c r="A93" s="25"/>
      <c r="B93" s="25"/>
      <c r="C93" s="25"/>
      <c r="D93" s="25"/>
      <c r="E93" s="26"/>
      <c r="F93" s="26"/>
      <c r="G93" s="25"/>
      <c r="H93" s="25"/>
      <c r="I93" s="25"/>
      <c r="J93" s="25"/>
      <c r="K93" s="26"/>
      <c r="L93" s="26"/>
      <c r="M93" s="25"/>
      <c r="N93" s="25"/>
      <c r="O93" s="26"/>
      <c r="P93" s="25"/>
      <c r="Q93" s="25"/>
      <c r="R93" s="63"/>
      <c r="S93" s="25"/>
    </row>
    <row r="94" spans="1:19" ht="15" customHeight="1" x14ac:dyDescent="0.35">
      <c r="A94" s="25"/>
      <c r="B94" s="25"/>
      <c r="C94" s="25"/>
      <c r="D94" s="25"/>
      <c r="E94" s="26"/>
      <c r="F94" s="26"/>
      <c r="G94" s="25"/>
      <c r="H94" s="25"/>
      <c r="I94" s="25"/>
      <c r="J94" s="25"/>
      <c r="K94" s="26"/>
      <c r="L94" s="26"/>
      <c r="M94" s="25"/>
      <c r="N94" s="25"/>
      <c r="O94" s="26"/>
      <c r="P94" s="25"/>
      <c r="Q94" s="25"/>
      <c r="R94" s="63"/>
      <c r="S94" s="25"/>
    </row>
    <row r="95" spans="1:19" ht="15" customHeight="1" x14ac:dyDescent="0.35">
      <c r="A95" s="25"/>
      <c r="B95" s="25"/>
      <c r="C95" s="25"/>
      <c r="D95" s="25"/>
      <c r="E95" s="26"/>
      <c r="F95" s="26"/>
      <c r="G95" s="25"/>
      <c r="H95" s="25"/>
      <c r="I95" s="25"/>
      <c r="J95" s="25"/>
      <c r="K95" s="26"/>
      <c r="L95" s="26"/>
      <c r="M95" s="25"/>
      <c r="N95" s="25"/>
      <c r="O95" s="26"/>
      <c r="P95" s="25"/>
      <c r="Q95" s="25"/>
      <c r="R95" s="63"/>
      <c r="S95" s="25"/>
    </row>
    <row r="96" spans="1:19" ht="15" customHeight="1" x14ac:dyDescent="0.35">
      <c r="A96" s="25"/>
      <c r="B96" s="25"/>
      <c r="C96" s="25"/>
      <c r="D96" s="25"/>
      <c r="E96" s="26"/>
      <c r="F96" s="26"/>
      <c r="G96" s="25"/>
      <c r="H96" s="25"/>
      <c r="I96" s="25"/>
      <c r="J96" s="25"/>
      <c r="K96" s="26"/>
      <c r="L96" s="26"/>
      <c r="M96" s="25"/>
      <c r="N96" s="25"/>
      <c r="O96" s="26"/>
      <c r="P96" s="25"/>
      <c r="Q96" s="25"/>
      <c r="R96" s="63"/>
      <c r="S96" s="25"/>
    </row>
    <row r="97" spans="1:19" ht="15" customHeight="1" x14ac:dyDescent="0.35">
      <c r="A97" s="25"/>
      <c r="B97" s="25"/>
      <c r="C97" s="25"/>
      <c r="D97" s="25"/>
      <c r="E97" s="26"/>
      <c r="F97" s="26"/>
      <c r="G97" s="25"/>
      <c r="H97" s="25"/>
      <c r="I97" s="25"/>
      <c r="J97" s="25"/>
      <c r="K97" s="26"/>
      <c r="L97" s="26"/>
      <c r="M97" s="25"/>
      <c r="N97" s="25"/>
      <c r="O97" s="26"/>
      <c r="P97" s="25"/>
      <c r="Q97" s="25"/>
      <c r="R97" s="63"/>
      <c r="S97" s="25"/>
    </row>
    <row r="98" spans="1:19" ht="15" customHeight="1" x14ac:dyDescent="0.35">
      <c r="A98" s="25"/>
      <c r="B98" s="25"/>
      <c r="C98" s="25"/>
      <c r="D98" s="25"/>
      <c r="E98" s="26"/>
      <c r="F98" s="26"/>
      <c r="G98" s="25"/>
      <c r="H98" s="25"/>
      <c r="I98" s="25"/>
      <c r="J98" s="25"/>
      <c r="K98" s="26"/>
      <c r="L98" s="26"/>
      <c r="M98" s="25"/>
      <c r="N98" s="25"/>
      <c r="O98" s="26"/>
      <c r="P98" s="25"/>
      <c r="Q98" s="25"/>
      <c r="R98" s="63"/>
      <c r="S98" s="25"/>
    </row>
    <row r="99" spans="1:19" ht="15" customHeight="1" x14ac:dyDescent="0.35">
      <c r="A99" s="25"/>
      <c r="B99" s="25"/>
      <c r="C99" s="25"/>
      <c r="D99" s="25"/>
      <c r="E99" s="26"/>
      <c r="F99" s="26"/>
      <c r="G99" s="25"/>
      <c r="H99" s="25"/>
      <c r="I99" s="25"/>
      <c r="J99" s="25"/>
      <c r="K99" s="26"/>
      <c r="L99" s="26"/>
      <c r="M99" s="25"/>
      <c r="N99" s="25"/>
      <c r="O99" s="26"/>
      <c r="P99" s="25"/>
      <c r="Q99" s="25"/>
      <c r="R99" s="63"/>
      <c r="S99" s="25"/>
    </row>
    <row r="100" spans="1:19" ht="15" customHeight="1" x14ac:dyDescent="0.35">
      <c r="A100" s="25"/>
      <c r="B100" s="25"/>
      <c r="C100" s="25"/>
      <c r="D100" s="25"/>
      <c r="E100" s="26"/>
      <c r="F100" s="26"/>
      <c r="G100" s="25"/>
      <c r="H100" s="25"/>
      <c r="I100" s="25"/>
      <c r="J100" s="25"/>
      <c r="K100" s="26"/>
      <c r="L100" s="26"/>
      <c r="M100" s="25"/>
      <c r="N100" s="25"/>
      <c r="O100" s="26"/>
      <c r="P100" s="25"/>
      <c r="Q100" s="25"/>
      <c r="R100" s="63"/>
      <c r="S100" s="25"/>
    </row>
    <row r="101" spans="1:19" ht="15" customHeight="1" x14ac:dyDescent="0.35">
      <c r="A101" s="25"/>
      <c r="B101" s="25"/>
      <c r="C101" s="25"/>
      <c r="D101" s="25"/>
      <c r="E101" s="26"/>
      <c r="F101" s="26"/>
      <c r="G101" s="25"/>
      <c r="H101" s="25"/>
      <c r="I101" s="25"/>
      <c r="J101" s="25"/>
      <c r="K101" s="26"/>
      <c r="L101" s="26"/>
      <c r="M101" s="25"/>
      <c r="N101" s="25"/>
      <c r="O101" s="26"/>
      <c r="P101" s="25"/>
      <c r="Q101" s="25"/>
      <c r="R101" s="63"/>
      <c r="S101" s="25"/>
    </row>
    <row r="102" spans="1:19" ht="15" customHeight="1" x14ac:dyDescent="0.35">
      <c r="A102" s="25"/>
      <c r="B102" s="25"/>
      <c r="C102" s="25"/>
      <c r="D102" s="25"/>
      <c r="E102" s="26"/>
      <c r="F102" s="26"/>
      <c r="G102" s="25"/>
      <c r="H102" s="25"/>
      <c r="I102" s="25"/>
      <c r="J102" s="25"/>
      <c r="K102" s="26"/>
      <c r="L102" s="26"/>
      <c r="M102" s="25"/>
      <c r="N102" s="25"/>
      <c r="O102" s="26"/>
      <c r="P102" s="25"/>
      <c r="Q102" s="25"/>
      <c r="R102" s="63"/>
      <c r="S102" s="25"/>
    </row>
    <row r="103" spans="1:19" ht="15" customHeight="1" x14ac:dyDescent="0.35">
      <c r="A103" s="25"/>
      <c r="B103" s="25"/>
      <c r="C103" s="25"/>
      <c r="D103" s="25"/>
      <c r="E103" s="26"/>
      <c r="F103" s="26"/>
      <c r="G103" s="25"/>
      <c r="H103" s="25"/>
      <c r="I103" s="25"/>
      <c r="J103" s="25"/>
      <c r="K103" s="26"/>
      <c r="L103" s="26"/>
      <c r="M103" s="25"/>
      <c r="N103" s="25"/>
      <c r="O103" s="26"/>
      <c r="P103" s="25"/>
      <c r="Q103" s="25"/>
      <c r="R103" s="63"/>
      <c r="S103" s="25"/>
    </row>
    <row r="104" spans="1:19" ht="15" customHeight="1" x14ac:dyDescent="0.35">
      <c r="A104" s="25"/>
      <c r="B104" s="25"/>
      <c r="C104" s="25"/>
      <c r="D104" s="25"/>
      <c r="E104" s="26"/>
      <c r="F104" s="26"/>
      <c r="G104" s="25"/>
      <c r="H104" s="25"/>
      <c r="I104" s="25"/>
      <c r="J104" s="25"/>
      <c r="K104" s="26"/>
      <c r="L104" s="26"/>
      <c r="M104" s="25"/>
      <c r="N104" s="25"/>
      <c r="O104" s="26"/>
      <c r="P104" s="25"/>
      <c r="Q104" s="25"/>
      <c r="R104" s="63"/>
      <c r="S104" s="25"/>
    </row>
    <row r="105" spans="1:19" ht="15" customHeight="1" x14ac:dyDescent="0.35">
      <c r="A105" s="25"/>
      <c r="B105" s="25"/>
      <c r="C105" s="25"/>
      <c r="D105" s="25"/>
      <c r="E105" s="26"/>
      <c r="F105" s="26"/>
      <c r="G105" s="25"/>
      <c r="H105" s="25"/>
      <c r="I105" s="25"/>
      <c r="J105" s="25"/>
      <c r="K105" s="26"/>
      <c r="L105" s="26"/>
      <c r="M105" s="25"/>
      <c r="N105" s="25"/>
      <c r="O105" s="26"/>
      <c r="P105" s="25"/>
      <c r="Q105" s="25"/>
      <c r="R105" s="63"/>
      <c r="S105" s="25"/>
    </row>
    <row r="106" spans="1:19" ht="15" customHeight="1" x14ac:dyDescent="0.35">
      <c r="A106" s="25"/>
      <c r="B106" s="25"/>
      <c r="C106" s="25"/>
      <c r="D106" s="25"/>
      <c r="E106" s="26"/>
      <c r="F106" s="26"/>
      <c r="G106" s="25"/>
      <c r="H106" s="25"/>
      <c r="I106" s="25"/>
      <c r="J106" s="25"/>
      <c r="K106" s="26"/>
      <c r="L106" s="26"/>
      <c r="M106" s="25"/>
      <c r="N106" s="25"/>
      <c r="O106" s="26"/>
      <c r="P106" s="25"/>
      <c r="Q106" s="25"/>
      <c r="R106" s="63"/>
      <c r="S106" s="25"/>
    </row>
    <row r="107" spans="1:19" ht="15" customHeight="1" x14ac:dyDescent="0.35">
      <c r="A107" s="25"/>
      <c r="B107" s="25"/>
      <c r="C107" s="25"/>
      <c r="D107" s="25"/>
      <c r="E107" s="26"/>
      <c r="F107" s="26"/>
      <c r="G107" s="25"/>
      <c r="H107" s="25"/>
      <c r="I107" s="25"/>
      <c r="J107" s="25"/>
      <c r="K107" s="26"/>
      <c r="L107" s="26"/>
      <c r="M107" s="25"/>
      <c r="N107" s="25"/>
      <c r="O107" s="26"/>
      <c r="P107" s="25"/>
      <c r="Q107" s="25"/>
      <c r="R107" s="63"/>
      <c r="S107" s="25"/>
    </row>
    <row r="108" spans="1:19" ht="15" customHeight="1" x14ac:dyDescent="0.35">
      <c r="A108" s="25"/>
      <c r="B108" s="25"/>
      <c r="C108" s="25"/>
      <c r="D108" s="25"/>
      <c r="E108" s="26"/>
      <c r="F108" s="26"/>
      <c r="G108" s="25"/>
      <c r="H108" s="25"/>
      <c r="I108" s="25"/>
      <c r="J108" s="25"/>
      <c r="K108" s="26"/>
      <c r="L108" s="26"/>
      <c r="M108" s="25"/>
      <c r="N108" s="25"/>
      <c r="O108" s="26"/>
      <c r="P108" s="25"/>
      <c r="Q108" s="25"/>
      <c r="R108" s="63"/>
      <c r="S108" s="25"/>
    </row>
    <row r="109" spans="1:19" ht="15" customHeight="1" x14ac:dyDescent="0.35">
      <c r="A109" s="25"/>
      <c r="B109" s="25"/>
      <c r="C109" s="25"/>
      <c r="D109" s="25"/>
      <c r="E109" s="26"/>
      <c r="F109" s="26"/>
      <c r="G109" s="25"/>
      <c r="H109" s="25"/>
      <c r="I109" s="25"/>
      <c r="J109" s="25"/>
      <c r="K109" s="26"/>
      <c r="L109" s="26"/>
      <c r="M109" s="25"/>
      <c r="N109" s="25"/>
      <c r="O109" s="26"/>
      <c r="P109" s="25"/>
      <c r="Q109" s="25"/>
      <c r="R109" s="63"/>
      <c r="S109" s="25"/>
    </row>
    <row r="110" spans="1:19" ht="15" customHeight="1" x14ac:dyDescent="0.35">
      <c r="A110" s="25"/>
      <c r="B110" s="25"/>
      <c r="C110" s="25"/>
      <c r="D110" s="25"/>
      <c r="E110" s="26"/>
      <c r="F110" s="26"/>
      <c r="G110" s="25"/>
      <c r="H110" s="25"/>
      <c r="I110" s="25"/>
      <c r="J110" s="25"/>
      <c r="K110" s="26"/>
      <c r="L110" s="26"/>
      <c r="M110" s="25"/>
      <c r="N110" s="25"/>
      <c r="O110" s="26"/>
      <c r="P110" s="25"/>
      <c r="Q110" s="25"/>
      <c r="R110" s="63"/>
      <c r="S110" s="25"/>
    </row>
    <row r="111" spans="1:19" ht="15" customHeight="1" x14ac:dyDescent="0.35">
      <c r="A111" s="25"/>
      <c r="B111" s="25"/>
      <c r="C111" s="25"/>
      <c r="D111" s="25"/>
      <c r="E111" s="26"/>
      <c r="F111" s="26"/>
      <c r="G111" s="25"/>
      <c r="H111" s="25"/>
      <c r="I111" s="25"/>
      <c r="J111" s="25"/>
      <c r="K111" s="26"/>
      <c r="L111" s="26"/>
      <c r="M111" s="25"/>
      <c r="N111" s="25"/>
      <c r="O111" s="26"/>
      <c r="P111" s="25"/>
      <c r="Q111" s="25"/>
      <c r="R111" s="63"/>
      <c r="S111" s="25"/>
    </row>
    <row r="112" spans="1:19" ht="15" customHeight="1" x14ac:dyDescent="0.35">
      <c r="A112" s="25"/>
      <c r="B112" s="25"/>
      <c r="C112" s="25"/>
      <c r="D112" s="25"/>
      <c r="E112" s="26"/>
      <c r="F112" s="26"/>
      <c r="G112" s="25"/>
      <c r="H112" s="25"/>
      <c r="I112" s="25"/>
      <c r="J112" s="25"/>
      <c r="K112" s="26"/>
      <c r="L112" s="26"/>
      <c r="M112" s="25"/>
      <c r="N112" s="25"/>
      <c r="O112" s="26"/>
      <c r="P112" s="25"/>
      <c r="Q112" s="25"/>
      <c r="R112" s="63"/>
      <c r="S112" s="25"/>
    </row>
    <row r="113" spans="1:19" ht="15" customHeight="1" x14ac:dyDescent="0.35">
      <c r="A113" s="25"/>
      <c r="B113" s="25"/>
      <c r="C113" s="25"/>
      <c r="D113" s="25"/>
      <c r="E113" s="26"/>
      <c r="F113" s="26"/>
      <c r="G113" s="25"/>
      <c r="H113" s="25"/>
      <c r="I113" s="25"/>
      <c r="J113" s="25"/>
      <c r="K113" s="26"/>
      <c r="L113" s="26"/>
      <c r="M113" s="25"/>
      <c r="N113" s="25"/>
      <c r="O113" s="26"/>
      <c r="P113" s="25"/>
      <c r="Q113" s="25"/>
      <c r="R113" s="63"/>
      <c r="S113" s="25"/>
    </row>
    <row r="114" spans="1:19" ht="15" customHeight="1" x14ac:dyDescent="0.35">
      <c r="A114" s="25"/>
      <c r="B114" s="25"/>
      <c r="C114" s="25"/>
      <c r="D114" s="25"/>
      <c r="E114" s="26"/>
      <c r="F114" s="26"/>
      <c r="G114" s="25"/>
      <c r="H114" s="25"/>
      <c r="I114" s="25"/>
      <c r="J114" s="25"/>
      <c r="K114" s="26"/>
      <c r="L114" s="26"/>
      <c r="M114" s="25"/>
      <c r="N114" s="25"/>
      <c r="O114" s="26"/>
      <c r="P114" s="25"/>
      <c r="Q114" s="25"/>
      <c r="R114" s="63"/>
      <c r="S114" s="25"/>
    </row>
    <row r="115" spans="1:19" ht="15" customHeight="1" x14ac:dyDescent="0.35">
      <c r="A115" s="25"/>
      <c r="B115" s="25"/>
      <c r="C115" s="25"/>
      <c r="D115" s="25"/>
      <c r="E115" s="26"/>
      <c r="F115" s="26"/>
      <c r="G115" s="25"/>
      <c r="H115" s="25"/>
      <c r="I115" s="25"/>
      <c r="J115" s="25"/>
      <c r="K115" s="26"/>
      <c r="L115" s="26"/>
      <c r="M115" s="25"/>
      <c r="N115" s="25"/>
      <c r="O115" s="26"/>
      <c r="P115" s="25"/>
      <c r="Q115" s="25"/>
      <c r="R115" s="63"/>
      <c r="S115" s="25"/>
    </row>
    <row r="116" spans="1:19" ht="15" customHeight="1" x14ac:dyDescent="0.35">
      <c r="A116" s="25"/>
      <c r="B116" s="25"/>
      <c r="C116" s="25"/>
      <c r="D116" s="25"/>
      <c r="E116" s="26"/>
      <c r="F116" s="26"/>
      <c r="G116" s="25"/>
      <c r="H116" s="25"/>
      <c r="I116" s="25"/>
      <c r="J116" s="25"/>
      <c r="K116" s="26"/>
      <c r="L116" s="26"/>
      <c r="M116" s="25"/>
      <c r="N116" s="25"/>
      <c r="O116" s="26"/>
      <c r="P116" s="25"/>
      <c r="Q116" s="25"/>
      <c r="R116" s="63"/>
      <c r="S116" s="25"/>
    </row>
    <row r="117" spans="1:19" ht="15" customHeight="1" x14ac:dyDescent="0.35">
      <c r="A117" s="25"/>
      <c r="B117" s="25"/>
      <c r="C117" s="25"/>
      <c r="D117" s="25"/>
      <c r="E117" s="26"/>
      <c r="F117" s="26"/>
      <c r="G117" s="25"/>
      <c r="H117" s="25"/>
      <c r="I117" s="25"/>
      <c r="J117" s="25"/>
      <c r="K117" s="26"/>
      <c r="L117" s="26"/>
      <c r="M117" s="25"/>
      <c r="N117" s="25"/>
      <c r="O117" s="26"/>
      <c r="P117" s="25"/>
      <c r="Q117" s="25"/>
      <c r="R117" s="63"/>
      <c r="S117" s="25"/>
    </row>
    <row r="118" spans="1:19" ht="15" customHeight="1" x14ac:dyDescent="0.35">
      <c r="A118" s="25"/>
      <c r="B118" s="25"/>
      <c r="C118" s="25"/>
      <c r="D118" s="25"/>
      <c r="E118" s="26"/>
      <c r="F118" s="26"/>
      <c r="G118" s="25"/>
      <c r="H118" s="25"/>
      <c r="I118" s="25"/>
      <c r="J118" s="25"/>
      <c r="K118" s="26"/>
      <c r="L118" s="26"/>
      <c r="M118" s="25"/>
      <c r="N118" s="25"/>
      <c r="O118" s="26"/>
      <c r="P118" s="25"/>
      <c r="Q118" s="25"/>
      <c r="R118" s="63"/>
      <c r="S118" s="25"/>
    </row>
    <row r="119" spans="1:19" ht="15" customHeight="1" x14ac:dyDescent="0.35">
      <c r="A119" s="25"/>
      <c r="B119" s="25"/>
      <c r="C119" s="25"/>
      <c r="D119" s="25"/>
      <c r="E119" s="26"/>
      <c r="F119" s="26"/>
      <c r="G119" s="25"/>
      <c r="H119" s="25"/>
      <c r="I119" s="25"/>
      <c r="J119" s="25"/>
      <c r="K119" s="26"/>
      <c r="L119" s="26"/>
      <c r="M119" s="25"/>
      <c r="N119" s="25"/>
      <c r="O119" s="26"/>
      <c r="P119" s="25"/>
      <c r="Q119" s="25"/>
      <c r="R119" s="63"/>
      <c r="S119" s="25"/>
    </row>
    <row r="120" spans="1:19" ht="15" customHeight="1" x14ac:dyDescent="0.35">
      <c r="A120" s="25"/>
      <c r="B120" s="25"/>
      <c r="C120" s="25"/>
      <c r="D120" s="25"/>
      <c r="E120" s="26"/>
      <c r="F120" s="26"/>
      <c r="G120" s="25"/>
      <c r="H120" s="25"/>
      <c r="I120" s="25"/>
      <c r="J120" s="25"/>
      <c r="K120" s="26"/>
      <c r="L120" s="26"/>
      <c r="M120" s="25"/>
      <c r="N120" s="25"/>
      <c r="O120" s="26"/>
      <c r="P120" s="25"/>
      <c r="Q120" s="25"/>
      <c r="R120" s="63"/>
      <c r="S120" s="25"/>
    </row>
    <row r="121" spans="1:19" ht="15" customHeight="1" x14ac:dyDescent="0.35">
      <c r="A121" s="25"/>
      <c r="B121" s="25"/>
      <c r="C121" s="25"/>
      <c r="D121" s="25"/>
      <c r="E121" s="26"/>
      <c r="F121" s="26"/>
      <c r="G121" s="25"/>
      <c r="H121" s="25"/>
      <c r="I121" s="25"/>
      <c r="J121" s="25"/>
      <c r="K121" s="26"/>
      <c r="L121" s="26"/>
      <c r="M121" s="25"/>
      <c r="N121" s="25"/>
      <c r="O121" s="26"/>
      <c r="P121" s="25"/>
      <c r="Q121" s="25"/>
      <c r="R121" s="63"/>
      <c r="S121" s="25"/>
    </row>
    <row r="122" spans="1:19" ht="15" customHeight="1" x14ac:dyDescent="0.35">
      <c r="A122" s="25"/>
      <c r="B122" s="25"/>
      <c r="C122" s="25"/>
      <c r="D122" s="25"/>
      <c r="E122" s="26"/>
      <c r="F122" s="26"/>
      <c r="G122" s="25"/>
      <c r="H122" s="25"/>
      <c r="I122" s="25"/>
      <c r="J122" s="25"/>
      <c r="K122" s="26"/>
      <c r="L122" s="26"/>
      <c r="M122" s="25"/>
      <c r="N122" s="25"/>
      <c r="O122" s="26"/>
      <c r="P122" s="25"/>
      <c r="Q122" s="25"/>
      <c r="R122" s="63"/>
      <c r="S122" s="25"/>
    </row>
    <row r="123" spans="1:19" ht="15" customHeight="1" x14ac:dyDescent="0.35">
      <c r="A123" s="25"/>
      <c r="B123" s="25"/>
      <c r="C123" s="25"/>
      <c r="D123" s="25"/>
      <c r="E123" s="26"/>
      <c r="F123" s="26"/>
      <c r="G123" s="25"/>
      <c r="H123" s="25"/>
      <c r="I123" s="25"/>
      <c r="J123" s="25"/>
      <c r="K123" s="26"/>
      <c r="L123" s="26"/>
      <c r="M123" s="25"/>
      <c r="N123" s="25"/>
      <c r="O123" s="26"/>
      <c r="P123" s="25"/>
      <c r="Q123" s="25"/>
      <c r="R123" s="63"/>
      <c r="S123" s="25"/>
    </row>
    <row r="124" spans="1:19" ht="15" customHeight="1" x14ac:dyDescent="0.35">
      <c r="A124" s="25"/>
      <c r="B124" s="25"/>
      <c r="C124" s="25"/>
      <c r="D124" s="25"/>
      <c r="E124" s="26"/>
      <c r="F124" s="26"/>
      <c r="G124" s="25"/>
      <c r="H124" s="25"/>
      <c r="I124" s="25"/>
      <c r="J124" s="25"/>
      <c r="K124" s="26"/>
      <c r="L124" s="26"/>
      <c r="M124" s="25"/>
      <c r="N124" s="25"/>
      <c r="O124" s="26"/>
      <c r="P124" s="25"/>
      <c r="Q124" s="25"/>
      <c r="R124" s="63"/>
      <c r="S124" s="25"/>
    </row>
    <row r="125" spans="1:19" ht="15" customHeight="1" x14ac:dyDescent="0.35">
      <c r="A125" s="25"/>
      <c r="B125" s="25"/>
      <c r="C125" s="25"/>
      <c r="D125" s="25"/>
      <c r="E125" s="26"/>
      <c r="F125" s="26"/>
      <c r="G125" s="25"/>
      <c r="H125" s="25"/>
      <c r="I125" s="25"/>
      <c r="J125" s="25"/>
      <c r="K125" s="26"/>
      <c r="L125" s="26"/>
      <c r="M125" s="25"/>
      <c r="N125" s="25"/>
      <c r="O125" s="26"/>
      <c r="P125" s="25"/>
      <c r="Q125" s="25"/>
      <c r="R125" s="63"/>
      <c r="S125" s="25"/>
    </row>
    <row r="126" spans="1:19" ht="15" customHeight="1" x14ac:dyDescent="0.35">
      <c r="A126" s="25"/>
      <c r="B126" s="25"/>
      <c r="C126" s="25"/>
      <c r="D126" s="25"/>
      <c r="E126" s="26"/>
      <c r="F126" s="26"/>
      <c r="G126" s="25"/>
      <c r="H126" s="25"/>
      <c r="I126" s="25"/>
      <c r="J126" s="25"/>
      <c r="K126" s="26"/>
      <c r="L126" s="26"/>
      <c r="M126" s="25"/>
      <c r="N126" s="25"/>
      <c r="O126" s="26"/>
      <c r="P126" s="25"/>
      <c r="Q126" s="25"/>
      <c r="R126" s="63"/>
      <c r="S126" s="25"/>
    </row>
    <row r="127" spans="1:19" ht="15" customHeight="1" x14ac:dyDescent="0.35">
      <c r="A127" s="25"/>
      <c r="B127" s="25"/>
      <c r="C127" s="25"/>
      <c r="D127" s="25"/>
      <c r="E127" s="26"/>
      <c r="F127" s="26"/>
      <c r="G127" s="25"/>
      <c r="H127" s="25"/>
      <c r="I127" s="25"/>
      <c r="J127" s="25"/>
      <c r="K127" s="26"/>
      <c r="L127" s="26"/>
      <c r="M127" s="25"/>
      <c r="N127" s="25"/>
      <c r="O127" s="26"/>
      <c r="P127" s="25"/>
      <c r="Q127" s="25"/>
      <c r="R127" s="63"/>
      <c r="S127" s="25"/>
    </row>
    <row r="128" spans="1:19" ht="15" customHeight="1" x14ac:dyDescent="0.35">
      <c r="A128" s="25"/>
      <c r="B128" s="25"/>
      <c r="C128" s="25"/>
      <c r="D128" s="25"/>
      <c r="E128" s="26"/>
      <c r="F128" s="26"/>
      <c r="G128" s="25"/>
      <c r="H128" s="25"/>
      <c r="I128" s="25"/>
      <c r="J128" s="25"/>
      <c r="K128" s="26"/>
      <c r="L128" s="26"/>
      <c r="M128" s="25"/>
      <c r="N128" s="25"/>
      <c r="O128" s="26"/>
      <c r="P128" s="25"/>
      <c r="Q128" s="25"/>
      <c r="R128" s="63"/>
      <c r="S128" s="25"/>
    </row>
    <row r="129" spans="1:19" ht="15" customHeight="1" x14ac:dyDescent="0.35">
      <c r="A129" s="25"/>
      <c r="B129" s="25"/>
      <c r="C129" s="25"/>
      <c r="D129" s="25"/>
      <c r="E129" s="26"/>
      <c r="F129" s="26"/>
      <c r="G129" s="25"/>
      <c r="H129" s="25"/>
      <c r="I129" s="25"/>
      <c r="J129" s="25"/>
      <c r="K129" s="26"/>
      <c r="L129" s="26"/>
      <c r="M129" s="25"/>
      <c r="N129" s="25"/>
      <c r="O129" s="26"/>
      <c r="P129" s="25"/>
      <c r="Q129" s="25"/>
      <c r="R129" s="63"/>
      <c r="S129" s="25"/>
    </row>
    <row r="130" spans="1:19" ht="15" customHeight="1" x14ac:dyDescent="0.35">
      <c r="A130" s="25"/>
      <c r="B130" s="25"/>
      <c r="C130" s="25"/>
      <c r="D130" s="25"/>
      <c r="E130" s="26"/>
      <c r="F130" s="26"/>
      <c r="G130" s="25"/>
      <c r="H130" s="25"/>
      <c r="I130" s="25"/>
      <c r="J130" s="25"/>
      <c r="K130" s="26"/>
      <c r="L130" s="26"/>
      <c r="M130" s="25"/>
      <c r="N130" s="25"/>
      <c r="O130" s="26"/>
      <c r="P130" s="25"/>
      <c r="Q130" s="25"/>
      <c r="R130" s="63"/>
      <c r="S130" s="25"/>
    </row>
    <row r="131" spans="1:19" ht="15" customHeight="1" x14ac:dyDescent="0.35">
      <c r="A131" s="25"/>
      <c r="B131" s="25"/>
      <c r="C131" s="25"/>
      <c r="D131" s="25"/>
      <c r="E131" s="26"/>
      <c r="F131" s="26"/>
      <c r="G131" s="25"/>
      <c r="H131" s="25"/>
      <c r="I131" s="25"/>
      <c r="J131" s="25"/>
      <c r="K131" s="26"/>
      <c r="L131" s="26"/>
      <c r="M131" s="25"/>
      <c r="N131" s="25"/>
      <c r="O131" s="26"/>
      <c r="P131" s="25"/>
      <c r="Q131" s="25"/>
      <c r="R131" s="63"/>
      <c r="S131" s="25"/>
    </row>
    <row r="132" spans="1:19" ht="15" customHeight="1" x14ac:dyDescent="0.35">
      <c r="A132" s="25"/>
      <c r="B132" s="25"/>
      <c r="C132" s="25"/>
      <c r="D132" s="25"/>
      <c r="E132" s="26"/>
      <c r="F132" s="26"/>
      <c r="G132" s="25"/>
      <c r="H132" s="25"/>
      <c r="I132" s="25"/>
      <c r="J132" s="25"/>
      <c r="K132" s="26"/>
      <c r="L132" s="26"/>
      <c r="M132" s="25"/>
      <c r="N132" s="25"/>
      <c r="O132" s="26"/>
      <c r="P132" s="25"/>
      <c r="Q132" s="25"/>
      <c r="R132" s="63"/>
      <c r="S132" s="25"/>
    </row>
    <row r="133" spans="1:19" ht="15" customHeight="1" x14ac:dyDescent="0.35">
      <c r="A133" s="25"/>
      <c r="B133" s="25"/>
      <c r="C133" s="25"/>
      <c r="D133" s="25"/>
      <c r="E133" s="26"/>
      <c r="F133" s="26"/>
      <c r="G133" s="25"/>
      <c r="H133" s="25"/>
      <c r="I133" s="25"/>
      <c r="J133" s="25"/>
      <c r="K133" s="26"/>
      <c r="L133" s="26"/>
      <c r="M133" s="25"/>
      <c r="N133" s="25"/>
      <c r="O133" s="26"/>
      <c r="P133" s="25"/>
      <c r="Q133" s="25"/>
      <c r="R133" s="63"/>
      <c r="S133" s="25"/>
    </row>
    <row r="134" spans="1:19" ht="15" customHeight="1" x14ac:dyDescent="0.35">
      <c r="A134" s="25"/>
      <c r="B134" s="25"/>
      <c r="C134" s="25"/>
      <c r="D134" s="25"/>
      <c r="E134" s="26"/>
      <c r="F134" s="26"/>
      <c r="G134" s="25"/>
      <c r="H134" s="25"/>
      <c r="I134" s="25"/>
      <c r="J134" s="25"/>
      <c r="K134" s="26"/>
      <c r="L134" s="26"/>
      <c r="M134" s="25"/>
      <c r="N134" s="25"/>
      <c r="O134" s="26"/>
      <c r="P134" s="25"/>
      <c r="Q134" s="25"/>
      <c r="R134" s="63"/>
      <c r="S134" s="25"/>
    </row>
    <row r="135" spans="1:19" ht="15" customHeight="1" x14ac:dyDescent="0.35">
      <c r="A135" s="25"/>
      <c r="B135" s="25"/>
      <c r="C135" s="25"/>
      <c r="D135" s="25"/>
      <c r="E135" s="26"/>
      <c r="F135" s="26"/>
      <c r="G135" s="25"/>
      <c r="H135" s="25"/>
      <c r="I135" s="25"/>
      <c r="J135" s="25"/>
      <c r="K135" s="26"/>
      <c r="L135" s="26"/>
      <c r="M135" s="25"/>
      <c r="N135" s="25"/>
      <c r="O135" s="26"/>
      <c r="P135" s="25"/>
      <c r="Q135" s="25"/>
      <c r="R135" s="63"/>
      <c r="S135" s="25"/>
    </row>
    <row r="136" spans="1:19" ht="15" customHeight="1" x14ac:dyDescent="0.35">
      <c r="A136" s="25"/>
      <c r="B136" s="25"/>
      <c r="C136" s="25"/>
      <c r="D136" s="25"/>
      <c r="E136" s="26"/>
      <c r="F136" s="26"/>
      <c r="G136" s="25"/>
      <c r="H136" s="25"/>
      <c r="I136" s="25"/>
      <c r="J136" s="25"/>
      <c r="K136" s="26"/>
      <c r="L136" s="26"/>
      <c r="M136" s="25"/>
      <c r="N136" s="25"/>
      <c r="O136" s="26"/>
      <c r="P136" s="25"/>
      <c r="Q136" s="25"/>
      <c r="R136" s="63"/>
      <c r="S136" s="25"/>
    </row>
    <row r="137" spans="1:19" ht="15" customHeight="1" x14ac:dyDescent="0.35">
      <c r="A137" s="25"/>
      <c r="B137" s="25"/>
      <c r="C137" s="25"/>
      <c r="D137" s="25"/>
      <c r="E137" s="26"/>
      <c r="F137" s="26"/>
      <c r="G137" s="25"/>
      <c r="H137" s="25"/>
      <c r="I137" s="25"/>
      <c r="J137" s="25"/>
      <c r="K137" s="26"/>
      <c r="L137" s="26"/>
      <c r="M137" s="25"/>
      <c r="N137" s="25"/>
      <c r="O137" s="26"/>
      <c r="P137" s="25"/>
      <c r="Q137" s="25"/>
      <c r="R137" s="63"/>
      <c r="S137" s="25"/>
    </row>
    <row r="138" spans="1:19" ht="15" customHeight="1" x14ac:dyDescent="0.35">
      <c r="A138" s="25"/>
      <c r="B138" s="25"/>
      <c r="C138" s="25"/>
      <c r="D138" s="25"/>
      <c r="E138" s="26"/>
      <c r="F138" s="26"/>
      <c r="G138" s="25"/>
      <c r="H138" s="25"/>
      <c r="I138" s="25"/>
      <c r="J138" s="25"/>
      <c r="K138" s="26"/>
      <c r="L138" s="26"/>
      <c r="M138" s="25"/>
      <c r="N138" s="25"/>
      <c r="O138" s="26"/>
      <c r="P138" s="25"/>
      <c r="Q138" s="25"/>
      <c r="R138" s="63"/>
      <c r="S138" s="25"/>
    </row>
    <row r="139" spans="1:19" ht="15" customHeight="1" x14ac:dyDescent="0.35">
      <c r="A139" s="25"/>
      <c r="B139" s="25"/>
      <c r="C139" s="25"/>
      <c r="D139" s="25"/>
      <c r="E139" s="26"/>
      <c r="F139" s="26"/>
      <c r="G139" s="25"/>
      <c r="H139" s="25"/>
      <c r="I139" s="25"/>
      <c r="J139" s="25"/>
      <c r="K139" s="26"/>
      <c r="L139" s="26"/>
      <c r="M139" s="25"/>
      <c r="N139" s="25"/>
      <c r="O139" s="26"/>
      <c r="P139" s="25"/>
      <c r="Q139" s="25"/>
      <c r="R139" s="63"/>
      <c r="S139" s="25"/>
    </row>
    <row r="140" spans="1:19" ht="15" customHeight="1" x14ac:dyDescent="0.35">
      <c r="A140" s="25"/>
      <c r="B140" s="25"/>
      <c r="C140" s="25"/>
      <c r="D140" s="25"/>
      <c r="E140" s="26"/>
      <c r="F140" s="26"/>
      <c r="G140" s="25"/>
      <c r="H140" s="25"/>
      <c r="I140" s="25"/>
      <c r="J140" s="25"/>
      <c r="K140" s="26"/>
      <c r="L140" s="26"/>
      <c r="M140" s="25"/>
      <c r="N140" s="25"/>
      <c r="O140" s="26"/>
      <c r="P140" s="25"/>
      <c r="Q140" s="25"/>
      <c r="R140" s="63"/>
      <c r="S140" s="25"/>
    </row>
    <row r="141" spans="1:19" ht="15" customHeight="1" x14ac:dyDescent="0.35">
      <c r="A141" s="25"/>
      <c r="B141" s="25"/>
      <c r="C141" s="25"/>
      <c r="D141" s="25"/>
      <c r="E141" s="26"/>
      <c r="F141" s="26"/>
      <c r="G141" s="25"/>
      <c r="H141" s="25"/>
      <c r="I141" s="25"/>
      <c r="J141" s="25"/>
      <c r="K141" s="26"/>
      <c r="L141" s="26"/>
      <c r="M141" s="25"/>
      <c r="N141" s="25"/>
      <c r="O141" s="26"/>
      <c r="P141" s="25"/>
      <c r="Q141" s="25"/>
      <c r="R141" s="63"/>
      <c r="S141" s="25"/>
    </row>
    <row r="142" spans="1:19" ht="15" customHeight="1" x14ac:dyDescent="0.35">
      <c r="A142" s="25"/>
      <c r="B142" s="25"/>
      <c r="C142" s="25"/>
      <c r="D142" s="25"/>
      <c r="E142" s="26"/>
      <c r="F142" s="26"/>
      <c r="G142" s="25"/>
      <c r="H142" s="25"/>
      <c r="I142" s="25"/>
      <c r="J142" s="25"/>
      <c r="K142" s="26"/>
      <c r="L142" s="26"/>
      <c r="M142" s="25"/>
      <c r="N142" s="25"/>
      <c r="O142" s="26"/>
      <c r="P142" s="25"/>
      <c r="Q142" s="25"/>
      <c r="R142" s="63"/>
      <c r="S142" s="25"/>
    </row>
    <row r="143" spans="1:19" ht="15" customHeight="1" x14ac:dyDescent="0.35">
      <c r="A143" s="25"/>
      <c r="B143" s="25"/>
      <c r="C143" s="25"/>
      <c r="D143" s="25"/>
      <c r="E143" s="26"/>
      <c r="F143" s="26"/>
      <c r="G143" s="25"/>
      <c r="H143" s="25"/>
      <c r="I143" s="25"/>
      <c r="J143" s="25"/>
      <c r="K143" s="26"/>
      <c r="L143" s="26"/>
      <c r="M143" s="25"/>
      <c r="N143" s="25"/>
      <c r="O143" s="26"/>
      <c r="P143" s="25"/>
      <c r="Q143" s="25"/>
      <c r="R143" s="63"/>
      <c r="S143" s="25"/>
    </row>
    <row r="144" spans="1:19" ht="15" customHeight="1" x14ac:dyDescent="0.35">
      <c r="A144" s="25"/>
      <c r="B144" s="25"/>
      <c r="C144" s="25"/>
      <c r="D144" s="25"/>
      <c r="E144" s="26"/>
      <c r="F144" s="26"/>
      <c r="G144" s="25"/>
      <c r="H144" s="25"/>
      <c r="I144" s="25"/>
      <c r="J144" s="25"/>
      <c r="K144" s="26"/>
      <c r="L144" s="26"/>
      <c r="M144" s="25"/>
      <c r="N144" s="25"/>
      <c r="O144" s="26"/>
      <c r="P144" s="25"/>
      <c r="Q144" s="25"/>
      <c r="R144" s="63"/>
      <c r="S144" s="25"/>
    </row>
    <row r="145" spans="1:19" ht="15" customHeight="1" x14ac:dyDescent="0.35">
      <c r="A145" s="25"/>
      <c r="B145" s="25"/>
      <c r="C145" s="25"/>
      <c r="D145" s="25"/>
      <c r="E145" s="26"/>
      <c r="F145" s="26"/>
      <c r="G145" s="25"/>
      <c r="H145" s="25"/>
      <c r="I145" s="25"/>
      <c r="J145" s="25"/>
      <c r="K145" s="26"/>
      <c r="L145" s="26"/>
      <c r="M145" s="25"/>
      <c r="N145" s="25"/>
      <c r="O145" s="26"/>
      <c r="P145" s="25"/>
      <c r="Q145" s="25"/>
      <c r="R145" s="63"/>
      <c r="S145" s="25"/>
    </row>
    <row r="146" spans="1:19" ht="15" customHeight="1" x14ac:dyDescent="0.35">
      <c r="A146" s="25"/>
      <c r="B146" s="25"/>
      <c r="C146" s="25"/>
      <c r="D146" s="25"/>
      <c r="E146" s="26"/>
      <c r="F146" s="26"/>
      <c r="G146" s="25"/>
      <c r="H146" s="25"/>
      <c r="I146" s="25"/>
      <c r="J146" s="25"/>
      <c r="K146" s="26"/>
      <c r="L146" s="26"/>
      <c r="M146" s="25"/>
      <c r="N146" s="25"/>
      <c r="O146" s="26"/>
      <c r="P146" s="25"/>
      <c r="Q146" s="25"/>
      <c r="R146" s="63"/>
      <c r="S146" s="25"/>
    </row>
    <row r="147" spans="1:19" ht="15" customHeight="1" x14ac:dyDescent="0.35">
      <c r="A147" s="25"/>
      <c r="B147" s="25"/>
      <c r="C147" s="25"/>
      <c r="D147" s="25"/>
      <c r="E147" s="26"/>
      <c r="F147" s="26"/>
      <c r="G147" s="25"/>
      <c r="H147" s="25"/>
      <c r="I147" s="25"/>
      <c r="J147" s="25"/>
      <c r="K147" s="26"/>
      <c r="L147" s="26"/>
      <c r="M147" s="25"/>
      <c r="N147" s="25"/>
      <c r="O147" s="26"/>
      <c r="P147" s="25"/>
      <c r="Q147" s="25"/>
      <c r="R147" s="63"/>
      <c r="S147" s="25"/>
    </row>
    <row r="148" spans="1:19" ht="15" customHeight="1" x14ac:dyDescent="0.35">
      <c r="A148" s="25"/>
      <c r="B148" s="25"/>
      <c r="C148" s="25"/>
      <c r="D148" s="25"/>
      <c r="E148" s="26"/>
      <c r="F148" s="26"/>
      <c r="G148" s="25"/>
      <c r="H148" s="25"/>
      <c r="I148" s="25"/>
      <c r="J148" s="25"/>
      <c r="K148" s="26"/>
      <c r="L148" s="26"/>
      <c r="M148" s="25"/>
      <c r="N148" s="25"/>
      <c r="O148" s="26"/>
      <c r="P148" s="25"/>
      <c r="Q148" s="25"/>
      <c r="R148" s="63"/>
      <c r="S148" s="25"/>
    </row>
    <row r="149" spans="1:19" ht="15" customHeight="1" x14ac:dyDescent="0.35">
      <c r="A149" s="25"/>
      <c r="B149" s="25"/>
      <c r="C149" s="25"/>
      <c r="D149" s="25"/>
      <c r="E149" s="26"/>
      <c r="F149" s="26"/>
      <c r="G149" s="25"/>
      <c r="H149" s="25"/>
      <c r="I149" s="25"/>
      <c r="J149" s="25"/>
      <c r="K149" s="26"/>
      <c r="L149" s="26"/>
      <c r="M149" s="25"/>
      <c r="N149" s="25"/>
      <c r="O149" s="26"/>
      <c r="P149" s="25"/>
      <c r="Q149" s="25"/>
      <c r="R149" s="63"/>
      <c r="S149" s="25"/>
    </row>
    <row r="150" spans="1:19" ht="15" customHeight="1" x14ac:dyDescent="0.35">
      <c r="A150" s="25"/>
      <c r="B150" s="25"/>
      <c r="C150" s="25"/>
      <c r="D150" s="25"/>
      <c r="E150" s="26"/>
      <c r="F150" s="26"/>
      <c r="G150" s="25"/>
      <c r="H150" s="25"/>
      <c r="I150" s="25"/>
      <c r="J150" s="25"/>
      <c r="K150" s="26"/>
      <c r="L150" s="26"/>
      <c r="M150" s="25"/>
      <c r="N150" s="25"/>
      <c r="O150" s="26"/>
      <c r="P150" s="25"/>
      <c r="Q150" s="25"/>
      <c r="R150" s="63"/>
      <c r="S150" s="25"/>
    </row>
    <row r="151" spans="1:19" ht="15" customHeight="1" x14ac:dyDescent="0.35">
      <c r="A151" s="25"/>
      <c r="B151" s="25"/>
      <c r="C151" s="25"/>
      <c r="D151" s="25"/>
      <c r="E151" s="26"/>
      <c r="F151" s="26"/>
      <c r="G151" s="25"/>
      <c r="H151" s="25"/>
      <c r="I151" s="25"/>
      <c r="J151" s="25"/>
      <c r="K151" s="26"/>
      <c r="L151" s="26"/>
      <c r="M151" s="25"/>
      <c r="N151" s="25"/>
      <c r="O151" s="26"/>
      <c r="P151" s="25"/>
      <c r="Q151" s="25"/>
      <c r="R151" s="63"/>
      <c r="S151" s="25"/>
    </row>
  </sheetData>
  <mergeCells count="4">
    <mergeCell ref="U1:BI1"/>
    <mergeCell ref="U51:V51"/>
    <mergeCell ref="X51:Y51"/>
    <mergeCell ref="A1:S1"/>
  </mergeCells>
  <pageMargins left="0.7" right="0.7" top="0.75" bottom="0.75" header="0.3" footer="0.3"/>
  <pageSetup orientation="portrait" r:id="rId9"/>
  <drawing r:id="rId10"/>
  <tableParts count="3">
    <tablePart r:id="rId11"/>
    <tablePart r:id="rId12"/>
    <tablePart r:id="rId13"/>
  </tableParts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 xr:uid="{00000000-0002-0000-0900-000000000000}">
          <x14:formula1>
            <xm:f>'Dropdown Choices'!$E$2:$E$7</xm:f>
          </x14:formula1>
          <xm:sqref>I3:I150</xm:sqref>
        </x14:dataValidation>
        <x14:dataValidation type="list" allowBlank="1" showInputMessage="1" showErrorMessage="1" xr:uid="{00000000-0002-0000-0900-000002000000}">
          <x14:formula1>
            <xm:f>'Dropdown Choices'!$H$2:$H$6</xm:f>
          </x14:formula1>
          <xm:sqref>N3:N152</xm:sqref>
        </x14:dataValidation>
        <x14:dataValidation type="list" allowBlank="1" showInputMessage="1" showErrorMessage="1" xr:uid="{00000000-0002-0000-0900-000003000000}">
          <x14:formula1>
            <xm:f>'Dropdown Choices'!$I$2:$I$5</xm:f>
          </x14:formula1>
          <xm:sqref>P3:P152</xm:sqref>
        </x14:dataValidation>
        <x14:dataValidation type="list" allowBlank="1" showInputMessage="1" showErrorMessage="1" xr:uid="{00000000-0002-0000-0900-000004000000}">
          <x14:formula1>
            <xm:f>'Dropdown Choices'!$J$2:$J$6</xm:f>
          </x14:formula1>
          <xm:sqref>Q3:Q151</xm:sqref>
        </x14:dataValidation>
        <x14:dataValidation type="list" allowBlank="1" showInputMessage="1" showErrorMessage="1" xr:uid="{00000000-0002-0000-0900-000005000000}">
          <x14:formula1>
            <xm:f>'Dropdown Choices'!$K$2:$K$5</xm:f>
          </x14:formula1>
          <xm:sqref>R3:R151</xm:sqref>
        </x14:dataValidation>
        <x14:dataValidation type="list" allowBlank="1" showInputMessage="1" showErrorMessage="1" xr:uid="{00000000-0002-0000-0900-000007000000}">
          <x14:formula1>
            <xm:f>'Dropdown Choices'!$B$2:$B$57</xm:f>
          </x14:formula1>
          <xm:sqref>D3:D150</xm:sqref>
        </x14:dataValidation>
        <x14:dataValidation type="list" allowBlank="1" showInputMessage="1" showErrorMessage="1" xr:uid="{00000000-0002-0000-0900-000008000000}">
          <x14:formula1>
            <xm:f>'Dropdown Choices'!$A$2:$A$19</xm:f>
          </x14:formula1>
          <xm:sqref>C3:C150</xm:sqref>
        </x14:dataValidation>
        <x14:dataValidation type="list" allowBlank="1" showInputMessage="1" showErrorMessage="1" xr:uid="{00000000-0002-0000-0900-000001000000}">
          <x14:formula1>
            <xm:f>'Dropdown Choices'!$D$2:$D$14</xm:f>
          </x14:formula1>
          <xm:sqref>J3:J150</xm:sqref>
        </x14:dataValidation>
        <x14:dataValidation type="list" allowBlank="1" showInputMessage="1" showErrorMessage="1" xr:uid="{00000000-0002-0000-0900-000006000000}">
          <x14:formula1>
            <xm:f>'Dropdown Choices'!$G$2:$G$30</xm:f>
          </x14:formula1>
          <xm:sqref>M3:M151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8" tint="0.39997558519241921"/>
  </sheetPr>
  <dimension ref="A1:BJ154"/>
  <sheetViews>
    <sheetView zoomScale="80" zoomScaleNormal="80" workbookViewId="0">
      <pane xSplit="1" topLeftCell="B1" activePane="topRight" state="frozen"/>
      <selection pane="topRight" activeCell="U3" sqref="U3"/>
    </sheetView>
  </sheetViews>
  <sheetFormatPr defaultColWidth="20.1796875" defaultRowHeight="15" customHeight="1" x14ac:dyDescent="0.35"/>
  <cols>
    <col min="1" max="1" width="16.7265625" style="37" customWidth="1"/>
    <col min="2" max="2" width="8.453125" style="37" bestFit="1" customWidth="1"/>
    <col min="3" max="3" width="38" style="37" bestFit="1" customWidth="1"/>
    <col min="4" max="4" width="24.26953125" style="37" customWidth="1"/>
    <col min="5" max="5" width="12" style="38" bestFit="1" customWidth="1"/>
    <col min="6" max="6" width="11.81640625" style="38" bestFit="1" customWidth="1"/>
    <col min="7" max="7" width="10.81640625" style="37" customWidth="1"/>
    <col min="8" max="8" width="12.26953125" style="37" bestFit="1" customWidth="1"/>
    <col min="9" max="9" width="12.26953125" style="37" customWidth="1"/>
    <col min="10" max="10" width="41.54296875" style="37" customWidth="1"/>
    <col min="11" max="11" width="12.7265625" style="38" customWidth="1"/>
    <col min="12" max="12" width="13" style="38" bestFit="1" customWidth="1"/>
    <col min="13" max="13" width="27" style="37" bestFit="1" customWidth="1"/>
    <col min="14" max="14" width="27" style="37" customWidth="1"/>
    <col min="15" max="15" width="13.453125" style="38" bestFit="1" customWidth="1"/>
    <col min="16" max="16" width="15.1796875" style="37" customWidth="1"/>
    <col min="17" max="17" width="33.26953125" style="37" bestFit="1" customWidth="1"/>
    <col min="18" max="18" width="23.26953125" style="66" customWidth="1"/>
    <col min="19" max="19" width="26.1796875" style="37" customWidth="1"/>
    <col min="20" max="20" width="1.7265625" style="1" customWidth="1"/>
    <col min="21" max="21" width="43.81640625" style="1" bestFit="1" customWidth="1"/>
    <col min="22" max="22" width="16.1796875" style="1" customWidth="1"/>
    <col min="23" max="23" width="1.7265625" style="1" customWidth="1"/>
    <col min="24" max="24" width="38" style="1" bestFit="1" customWidth="1"/>
    <col min="25" max="25" width="15.7265625" style="1" customWidth="1"/>
    <col min="26" max="26" width="1.81640625" style="1" customWidth="1"/>
    <col min="27" max="27" width="25.7265625" style="1" customWidth="1"/>
    <col min="28" max="28" width="13.7265625" style="4" customWidth="1"/>
    <col min="29" max="43" width="13.7265625" style="1" customWidth="1"/>
    <col min="44" max="44" width="1.7265625" style="1" customWidth="1"/>
    <col min="45" max="45" width="43.7265625" style="1" customWidth="1"/>
    <col min="46" max="46" width="15.7265625" style="1" customWidth="1"/>
    <col min="47" max="47" width="1.7265625" style="1" customWidth="1"/>
    <col min="48" max="49" width="22.453125" style="1" customWidth="1"/>
    <col min="50" max="50" width="1.7265625" style="1" customWidth="1"/>
    <col min="51" max="51" width="18.81640625" style="1" customWidth="1"/>
    <col min="52" max="52" width="15.7265625" style="1" customWidth="1"/>
    <col min="53" max="53" width="1.7265625" style="1" customWidth="1"/>
    <col min="54" max="54" width="30.26953125" style="1" customWidth="1"/>
    <col min="55" max="55" width="11.81640625" style="1" customWidth="1"/>
    <col min="56" max="56" width="1.7265625" style="1" customWidth="1"/>
    <col min="57" max="57" width="33.26953125" style="1" bestFit="1" customWidth="1"/>
    <col min="58" max="62" width="22.26953125" style="1" customWidth="1"/>
    <col min="63" max="16384" width="20.1796875" style="1"/>
  </cols>
  <sheetData>
    <row r="1" spans="1:62" ht="30" customHeight="1" x14ac:dyDescent="0.35">
      <c r="A1" s="95" t="s">
        <v>85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U1" s="74" t="s">
        <v>38</v>
      </c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  <c r="AK1" s="74"/>
      <c r="AL1" s="74"/>
      <c r="AM1" s="74"/>
      <c r="AN1" s="74"/>
      <c r="AO1" s="74"/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</row>
    <row r="2" spans="1:62" ht="29" x14ac:dyDescent="0.35">
      <c r="A2" s="35" t="s">
        <v>102</v>
      </c>
      <c r="B2" s="35" t="s">
        <v>1</v>
      </c>
      <c r="C2" s="35" t="s">
        <v>20</v>
      </c>
      <c r="D2" s="35" t="s">
        <v>2</v>
      </c>
      <c r="E2" s="36" t="s">
        <v>3</v>
      </c>
      <c r="F2" s="36" t="s">
        <v>4</v>
      </c>
      <c r="G2" s="35" t="s">
        <v>5</v>
      </c>
      <c r="H2" s="35" t="s">
        <v>9</v>
      </c>
      <c r="I2" s="35" t="s">
        <v>215</v>
      </c>
      <c r="J2" s="35" t="s">
        <v>216</v>
      </c>
      <c r="K2" s="36" t="s">
        <v>222</v>
      </c>
      <c r="L2" s="36" t="s">
        <v>55</v>
      </c>
      <c r="M2" s="35" t="s">
        <v>6</v>
      </c>
      <c r="N2" s="35" t="s">
        <v>224</v>
      </c>
      <c r="O2" s="36" t="s">
        <v>223</v>
      </c>
      <c r="P2" s="35" t="s">
        <v>201</v>
      </c>
      <c r="Q2" s="35" t="s">
        <v>203</v>
      </c>
      <c r="R2" s="62" t="s">
        <v>228</v>
      </c>
      <c r="S2" s="67" t="s">
        <v>333</v>
      </c>
      <c r="U2" s="2" t="s">
        <v>0</v>
      </c>
      <c r="V2" s="8" t="s">
        <v>225</v>
      </c>
      <c r="W2"/>
      <c r="X2" s="7" t="s">
        <v>20</v>
      </c>
      <c r="Y2" s="8" t="s">
        <v>35</v>
      </c>
      <c r="AA2" s="48" t="s">
        <v>37</v>
      </c>
      <c r="AB2" s="5" t="s">
        <v>26</v>
      </c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S2" s="5" t="s">
        <v>217</v>
      </c>
      <c r="AT2" s="6" t="s">
        <v>35</v>
      </c>
      <c r="AU2"/>
      <c r="AV2" s="5" t="s">
        <v>2</v>
      </c>
      <c r="AW2" s="6" t="s">
        <v>36</v>
      </c>
      <c r="AY2" s="7" t="s">
        <v>201</v>
      </c>
      <c r="AZ2" s="6" t="s">
        <v>35</v>
      </c>
      <c r="BA2"/>
      <c r="BB2" s="2" t="s">
        <v>226</v>
      </c>
      <c r="BC2" t="s">
        <v>35</v>
      </c>
      <c r="BD2"/>
      <c r="BE2" s="2" t="s">
        <v>35</v>
      </c>
      <c r="BF2" s="5" t="s">
        <v>10</v>
      </c>
      <c r="BG2"/>
      <c r="BH2"/>
      <c r="BI2"/>
      <c r="BJ2"/>
    </row>
    <row r="3" spans="1:62" ht="14.5" x14ac:dyDescent="0.35">
      <c r="A3" s="25" t="s">
        <v>27</v>
      </c>
      <c r="B3" s="25" t="s">
        <v>11</v>
      </c>
      <c r="C3" s="25" t="s">
        <v>115</v>
      </c>
      <c r="D3" s="25" t="s">
        <v>153</v>
      </c>
      <c r="E3" s="26">
        <v>42646</v>
      </c>
      <c r="F3" s="26">
        <v>42652</v>
      </c>
      <c r="G3" s="25">
        <f>Oct[[#This Row],[Stop Date]]-Oct[[#This Row],[Start Date]]+1</f>
        <v>7</v>
      </c>
      <c r="H3" s="25" t="s">
        <v>12</v>
      </c>
      <c r="I3" s="29"/>
      <c r="J3" s="25" t="s">
        <v>219</v>
      </c>
      <c r="K3" s="26" t="s">
        <v>352</v>
      </c>
      <c r="L3" s="26" t="s">
        <v>14</v>
      </c>
      <c r="M3" s="25" t="s">
        <v>243</v>
      </c>
      <c r="N3" s="29" t="s">
        <v>13</v>
      </c>
      <c r="O3" s="26">
        <v>42434</v>
      </c>
      <c r="P3" s="25" t="s">
        <v>7</v>
      </c>
      <c r="Q3" s="25" t="s">
        <v>204</v>
      </c>
      <c r="R3" s="25" t="s">
        <v>14</v>
      </c>
      <c r="S3" s="106"/>
      <c r="U3" s="3" t="s">
        <v>27</v>
      </c>
      <c r="V3">
        <v>1</v>
      </c>
      <c r="W3"/>
      <c r="X3" s="3" t="s">
        <v>115</v>
      </c>
      <c r="Y3">
        <v>1</v>
      </c>
      <c r="AA3" s="5" t="s">
        <v>2</v>
      </c>
      <c r="AB3" s="6" t="s">
        <v>12</v>
      </c>
      <c r="AC3" s="6" t="s">
        <v>357</v>
      </c>
      <c r="AD3" s="6" t="s">
        <v>23</v>
      </c>
      <c r="AE3"/>
      <c r="AF3"/>
      <c r="AG3"/>
      <c r="AH3"/>
      <c r="AI3" s="6"/>
      <c r="AJ3" s="6"/>
      <c r="AK3" s="6"/>
      <c r="AL3" s="6"/>
      <c r="AM3" s="6"/>
      <c r="AN3" s="6"/>
      <c r="AO3" s="6"/>
      <c r="AP3" s="6"/>
      <c r="AQ3" s="6"/>
      <c r="AS3" s="3" t="s">
        <v>219</v>
      </c>
      <c r="AT3">
        <v>1</v>
      </c>
      <c r="AU3"/>
      <c r="AV3" s="3" t="s">
        <v>153</v>
      </c>
      <c r="AW3">
        <v>7</v>
      </c>
      <c r="AY3" s="3" t="s">
        <v>7</v>
      </c>
      <c r="AZ3">
        <v>1</v>
      </c>
      <c r="BA3"/>
      <c r="BB3" s="3" t="s">
        <v>13</v>
      </c>
      <c r="BC3">
        <v>4</v>
      </c>
      <c r="BD3"/>
      <c r="BE3" s="5" t="s">
        <v>203</v>
      </c>
      <c r="BF3" t="s">
        <v>14</v>
      </c>
      <c r="BG3" t="s">
        <v>13</v>
      </c>
      <c r="BH3" s="6" t="s">
        <v>23</v>
      </c>
      <c r="BI3"/>
      <c r="BJ3"/>
    </row>
    <row r="4" spans="1:62" ht="15" customHeight="1" x14ac:dyDescent="0.35">
      <c r="A4" s="101" t="s">
        <v>28</v>
      </c>
      <c r="B4" s="101" t="s">
        <v>18</v>
      </c>
      <c r="C4" s="25" t="s">
        <v>51</v>
      </c>
      <c r="D4" s="25" t="s">
        <v>148</v>
      </c>
      <c r="E4" s="102">
        <v>42648</v>
      </c>
      <c r="F4" s="102">
        <v>42668</v>
      </c>
      <c r="G4" s="25">
        <f>Oct[[#This Row],[Stop Date]]-Oct[[#This Row],[Start Date]]+1</f>
        <v>21</v>
      </c>
      <c r="H4" s="101" t="s">
        <v>357</v>
      </c>
      <c r="I4" s="29"/>
      <c r="J4" s="25" t="s">
        <v>350</v>
      </c>
      <c r="K4" s="102">
        <v>42465</v>
      </c>
      <c r="L4" s="102" t="s">
        <v>14</v>
      </c>
      <c r="M4" s="25" t="s">
        <v>353</v>
      </c>
      <c r="N4" s="29" t="s">
        <v>13</v>
      </c>
      <c r="O4" s="102">
        <v>42434</v>
      </c>
      <c r="P4" s="101" t="s">
        <v>8</v>
      </c>
      <c r="Q4" s="25" t="s">
        <v>204</v>
      </c>
      <c r="R4" s="25" t="s">
        <v>14</v>
      </c>
      <c r="S4" s="106"/>
      <c r="U4" s="3" t="s">
        <v>28</v>
      </c>
      <c r="V4">
        <v>1</v>
      </c>
      <c r="W4"/>
      <c r="X4" s="3" t="s">
        <v>51</v>
      </c>
      <c r="Y4">
        <v>3</v>
      </c>
      <c r="AA4" s="3" t="s">
        <v>153</v>
      </c>
      <c r="AB4">
        <v>1</v>
      </c>
      <c r="AC4"/>
      <c r="AD4">
        <v>1</v>
      </c>
      <c r="AE4"/>
      <c r="AF4"/>
      <c r="AG4"/>
      <c r="AH4"/>
      <c r="AI4"/>
      <c r="AJ4"/>
      <c r="AK4"/>
      <c r="AL4"/>
      <c r="AM4"/>
      <c r="AN4"/>
      <c r="AO4"/>
      <c r="AP4"/>
      <c r="AQ4"/>
      <c r="AS4" s="3" t="s">
        <v>350</v>
      </c>
      <c r="AT4">
        <v>3</v>
      </c>
      <c r="AU4"/>
      <c r="AV4" s="3" t="s">
        <v>148</v>
      </c>
      <c r="AW4">
        <v>21</v>
      </c>
      <c r="AY4" s="3" t="s">
        <v>8</v>
      </c>
      <c r="AZ4">
        <v>3</v>
      </c>
      <c r="BA4"/>
      <c r="BB4" s="3" t="s">
        <v>23</v>
      </c>
      <c r="BC4">
        <v>4</v>
      </c>
      <c r="BD4"/>
      <c r="BE4" s="3" t="s">
        <v>204</v>
      </c>
      <c r="BF4">
        <v>3</v>
      </c>
      <c r="BG4"/>
      <c r="BH4">
        <v>3</v>
      </c>
      <c r="BI4"/>
      <c r="BJ4"/>
    </row>
    <row r="5" spans="1:62" ht="14.5" x14ac:dyDescent="0.35">
      <c r="A5" s="25" t="s">
        <v>29</v>
      </c>
      <c r="B5" s="25" t="s">
        <v>22</v>
      </c>
      <c r="C5" s="25" t="s">
        <v>51</v>
      </c>
      <c r="D5" s="25" t="s">
        <v>127</v>
      </c>
      <c r="E5" s="26">
        <v>42664</v>
      </c>
      <c r="F5" s="26">
        <v>42684</v>
      </c>
      <c r="G5" s="25">
        <f>Oct[[#This Row],[Stop Date]]-Oct[[#This Row],[Start Date]]+1</f>
        <v>21</v>
      </c>
      <c r="H5" s="25" t="s">
        <v>357</v>
      </c>
      <c r="I5" s="29"/>
      <c r="J5" s="25" t="s">
        <v>350</v>
      </c>
      <c r="K5" s="26">
        <v>42481</v>
      </c>
      <c r="L5" s="26" t="s">
        <v>14</v>
      </c>
      <c r="M5" s="25" t="s">
        <v>353</v>
      </c>
      <c r="N5" s="29" t="s">
        <v>13</v>
      </c>
      <c r="O5" s="26">
        <v>42485</v>
      </c>
      <c r="P5" s="25" t="s">
        <v>8</v>
      </c>
      <c r="Q5" s="25" t="s">
        <v>204</v>
      </c>
      <c r="R5" s="25" t="s">
        <v>14</v>
      </c>
      <c r="S5" s="106"/>
      <c r="U5" s="3" t="s">
        <v>29</v>
      </c>
      <c r="V5">
        <v>1</v>
      </c>
      <c r="W5"/>
      <c r="X5" s="3" t="s">
        <v>23</v>
      </c>
      <c r="Y5">
        <v>4</v>
      </c>
      <c r="AA5" s="3" t="s">
        <v>148</v>
      </c>
      <c r="AB5"/>
      <c r="AC5">
        <v>1</v>
      </c>
      <c r="AD5">
        <v>1</v>
      </c>
      <c r="AE5"/>
      <c r="AF5"/>
      <c r="AG5"/>
      <c r="AH5"/>
      <c r="AI5"/>
      <c r="AJ5"/>
      <c r="AK5"/>
      <c r="AL5"/>
      <c r="AM5"/>
      <c r="AN5"/>
      <c r="AO5"/>
      <c r="AP5"/>
      <c r="AQ5"/>
      <c r="AS5" s="3" t="s">
        <v>23</v>
      </c>
      <c r="AT5">
        <v>4</v>
      </c>
      <c r="AU5"/>
      <c r="AV5" s="3" t="s">
        <v>127</v>
      </c>
      <c r="AW5">
        <v>42</v>
      </c>
      <c r="AY5" s="3" t="s">
        <v>23</v>
      </c>
      <c r="AZ5">
        <v>4</v>
      </c>
      <c r="BA5"/>
      <c r="BB5"/>
      <c r="BC5"/>
      <c r="BD5"/>
      <c r="BE5" s="3" t="s">
        <v>206</v>
      </c>
      <c r="BF5"/>
      <c r="BG5">
        <v>1</v>
      </c>
      <c r="BH5">
        <v>1</v>
      </c>
      <c r="BI5"/>
      <c r="BJ5"/>
    </row>
    <row r="6" spans="1:62" ht="15" customHeight="1" x14ac:dyDescent="0.35">
      <c r="A6" s="25" t="s">
        <v>30</v>
      </c>
      <c r="B6" s="25" t="s">
        <v>348</v>
      </c>
      <c r="C6" s="25" t="s">
        <v>51</v>
      </c>
      <c r="D6" s="25" t="s">
        <v>127</v>
      </c>
      <c r="E6" s="26">
        <v>42646</v>
      </c>
      <c r="F6" s="26">
        <v>42666</v>
      </c>
      <c r="G6" s="25">
        <f>Oct[[#This Row],[Stop Date]]-Oct[[#This Row],[Start Date]]+1</f>
        <v>21</v>
      </c>
      <c r="H6" s="25" t="s">
        <v>357</v>
      </c>
      <c r="I6" s="29"/>
      <c r="J6" s="25" t="s">
        <v>350</v>
      </c>
      <c r="K6" s="26">
        <v>42463</v>
      </c>
      <c r="L6" s="26" t="s">
        <v>14</v>
      </c>
      <c r="M6" s="25" t="s">
        <v>353</v>
      </c>
      <c r="N6" s="29" t="s">
        <v>13</v>
      </c>
      <c r="O6" s="26">
        <v>42434</v>
      </c>
      <c r="P6" s="25" t="s">
        <v>8</v>
      </c>
      <c r="Q6" s="25" t="s">
        <v>206</v>
      </c>
      <c r="R6" s="25" t="s">
        <v>13</v>
      </c>
      <c r="S6" s="106"/>
      <c r="U6" s="3" t="s">
        <v>30</v>
      </c>
      <c r="V6">
        <v>1</v>
      </c>
      <c r="W6"/>
      <c r="X6"/>
      <c r="Y6"/>
      <c r="AA6" s="3" t="s">
        <v>127</v>
      </c>
      <c r="AB6"/>
      <c r="AC6">
        <v>2</v>
      </c>
      <c r="AD6">
        <v>2</v>
      </c>
      <c r="AE6"/>
      <c r="AF6"/>
      <c r="AG6"/>
      <c r="AH6"/>
      <c r="AI6"/>
      <c r="AJ6"/>
      <c r="AK6"/>
      <c r="AL6"/>
      <c r="AM6"/>
      <c r="AN6"/>
      <c r="AO6"/>
      <c r="AP6"/>
      <c r="AQ6"/>
      <c r="AS6"/>
      <c r="AT6"/>
      <c r="AU6"/>
      <c r="AV6" s="3" t="s">
        <v>23</v>
      </c>
      <c r="AW6">
        <v>70</v>
      </c>
      <c r="AY6"/>
      <c r="AZ6"/>
      <c r="BA6"/>
      <c r="BB6"/>
      <c r="BC6"/>
      <c r="BD6"/>
      <c r="BE6" s="39" t="s">
        <v>23</v>
      </c>
      <c r="BF6" s="40">
        <v>3</v>
      </c>
      <c r="BG6" s="40">
        <v>1</v>
      </c>
      <c r="BH6" s="40">
        <v>4</v>
      </c>
      <c r="BI6"/>
      <c r="BJ6"/>
    </row>
    <row r="7" spans="1:62" ht="15" customHeight="1" x14ac:dyDescent="0.35">
      <c r="A7" s="25"/>
      <c r="B7" s="25"/>
      <c r="C7" s="25"/>
      <c r="D7" s="25"/>
      <c r="E7" s="26"/>
      <c r="F7" s="26"/>
      <c r="G7" s="25"/>
      <c r="H7" s="25"/>
      <c r="I7" s="25"/>
      <c r="J7" s="25"/>
      <c r="K7" s="26"/>
      <c r="L7" s="26"/>
      <c r="M7" s="25"/>
      <c r="N7" s="25"/>
      <c r="O7" s="26"/>
      <c r="P7" s="25"/>
      <c r="Q7" s="25"/>
      <c r="R7" s="63"/>
      <c r="S7" s="25"/>
      <c r="U7" s="3" t="s">
        <v>23</v>
      </c>
      <c r="V7">
        <v>4</v>
      </c>
      <c r="W7"/>
      <c r="X7"/>
      <c r="Y7"/>
      <c r="AA7" s="3" t="s">
        <v>23</v>
      </c>
      <c r="AB7">
        <v>1</v>
      </c>
      <c r="AC7">
        <v>3</v>
      </c>
      <c r="AD7">
        <v>4</v>
      </c>
      <c r="AE7"/>
      <c r="AF7"/>
      <c r="AG7"/>
      <c r="AH7"/>
      <c r="AI7"/>
      <c r="AJ7"/>
      <c r="AK7"/>
      <c r="AL7"/>
      <c r="AM7"/>
      <c r="AN7"/>
      <c r="AO7"/>
      <c r="AP7"/>
      <c r="AQ7"/>
      <c r="AS7"/>
      <c r="AT7"/>
      <c r="AU7"/>
      <c r="AV7"/>
      <c r="AW7"/>
      <c r="AY7"/>
      <c r="AZ7"/>
      <c r="BA7"/>
      <c r="BB7"/>
      <c r="BC7"/>
      <c r="BD7"/>
      <c r="BE7"/>
      <c r="BF7"/>
      <c r="BG7"/>
      <c r="BH7"/>
      <c r="BI7"/>
      <c r="BJ7"/>
    </row>
    <row r="8" spans="1:62" ht="15" customHeight="1" x14ac:dyDescent="0.35">
      <c r="A8" s="25"/>
      <c r="B8" s="25"/>
      <c r="C8" s="25"/>
      <c r="D8" s="25"/>
      <c r="E8" s="26"/>
      <c r="F8" s="26"/>
      <c r="G8" s="25"/>
      <c r="H8" s="25"/>
      <c r="I8" s="25"/>
      <c r="J8" s="25"/>
      <c r="K8" s="26"/>
      <c r="L8" s="26"/>
      <c r="M8" s="25"/>
      <c r="N8" s="25"/>
      <c r="O8" s="26"/>
      <c r="P8" s="25"/>
      <c r="Q8" s="25"/>
      <c r="R8" s="63"/>
      <c r="S8" s="25"/>
      <c r="U8"/>
      <c r="V8"/>
      <c r="W8"/>
      <c r="X8"/>
      <c r="Y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S8"/>
      <c r="AT8"/>
      <c r="AU8"/>
      <c r="AV8"/>
      <c r="AW8"/>
      <c r="AY8"/>
      <c r="AZ8"/>
      <c r="BA8"/>
      <c r="BB8"/>
      <c r="BC8"/>
      <c r="BD8"/>
      <c r="BE8"/>
      <c r="BF8"/>
      <c r="BG8"/>
      <c r="BH8"/>
      <c r="BI8"/>
      <c r="BJ8"/>
    </row>
    <row r="9" spans="1:62" ht="14.5" x14ac:dyDescent="0.35">
      <c r="A9" s="25"/>
      <c r="B9" s="25"/>
      <c r="C9" s="25"/>
      <c r="D9" s="25"/>
      <c r="E9" s="26"/>
      <c r="F9" s="26"/>
      <c r="G9" s="25"/>
      <c r="H9" s="25"/>
      <c r="I9" s="25"/>
      <c r="J9" s="25"/>
      <c r="K9" s="26"/>
      <c r="L9" s="26"/>
      <c r="M9" s="25"/>
      <c r="N9" s="25"/>
      <c r="O9" s="26"/>
      <c r="P9" s="25"/>
      <c r="Q9" s="25"/>
      <c r="R9" s="63"/>
      <c r="S9" s="25"/>
      <c r="U9"/>
      <c r="V9"/>
      <c r="W9" s="40"/>
      <c r="X9"/>
      <c r="Y9"/>
      <c r="AA9"/>
      <c r="AB9"/>
      <c r="AC9"/>
      <c r="AD9"/>
      <c r="AE9"/>
      <c r="AF9"/>
      <c r="AG9"/>
      <c r="AH9" s="40"/>
      <c r="AI9" s="40"/>
      <c r="AJ9" s="40"/>
      <c r="AK9" s="40"/>
      <c r="AL9" s="40"/>
      <c r="AM9" s="40"/>
      <c r="AN9" s="40"/>
      <c r="AO9" s="40"/>
      <c r="AP9" s="40"/>
      <c r="AQ9" s="40"/>
      <c r="AS9" s="40"/>
      <c r="AT9" s="40"/>
      <c r="AU9" s="40"/>
      <c r="AV9"/>
      <c r="AW9"/>
      <c r="AY9" s="40"/>
      <c r="AZ9" s="40"/>
      <c r="BA9" s="40"/>
      <c r="BB9" s="40"/>
      <c r="BC9" s="40"/>
      <c r="BD9" s="40"/>
      <c r="BE9"/>
      <c r="BF9"/>
      <c r="BG9"/>
      <c r="BH9"/>
      <c r="BI9" s="40"/>
    </row>
    <row r="10" spans="1:62" ht="15" customHeight="1" x14ac:dyDescent="0.35">
      <c r="A10" s="25"/>
      <c r="B10" s="25"/>
      <c r="C10" s="25"/>
      <c r="D10" s="25"/>
      <c r="E10" s="26"/>
      <c r="F10" s="26"/>
      <c r="G10" s="25"/>
      <c r="H10" s="25"/>
      <c r="I10" s="25"/>
      <c r="J10" s="25"/>
      <c r="K10" s="26"/>
      <c r="L10" s="26"/>
      <c r="M10" s="25"/>
      <c r="N10" s="25"/>
      <c r="O10" s="26"/>
      <c r="P10" s="25"/>
      <c r="Q10" s="25"/>
      <c r="R10" s="63"/>
      <c r="S10" s="25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S10"/>
      <c r="AT10"/>
      <c r="AU10"/>
      <c r="AV10"/>
      <c r="AW10"/>
      <c r="AY10"/>
      <c r="AZ10"/>
      <c r="BA10"/>
      <c r="BB10"/>
      <c r="BC10"/>
      <c r="BD10"/>
      <c r="BE10"/>
      <c r="BF10"/>
      <c r="BI10"/>
    </row>
    <row r="11" spans="1:62" ht="15" customHeight="1" x14ac:dyDescent="0.35">
      <c r="A11" s="25"/>
      <c r="B11" s="25"/>
      <c r="C11" s="25"/>
      <c r="D11" s="25"/>
      <c r="E11" s="26"/>
      <c r="F11" s="26"/>
      <c r="G11" s="25"/>
      <c r="H11" s="25"/>
      <c r="I11" s="25"/>
      <c r="J11" s="25"/>
      <c r="K11" s="26"/>
      <c r="L11" s="26"/>
      <c r="M11" s="25"/>
      <c r="N11" s="25"/>
      <c r="O11" s="26"/>
      <c r="P11" s="25"/>
      <c r="Q11" s="25"/>
      <c r="R11" s="63"/>
      <c r="S11" s="25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S11"/>
      <c r="AT11"/>
      <c r="AU11"/>
      <c r="AV11"/>
      <c r="AW11"/>
      <c r="AY11"/>
      <c r="AZ11"/>
      <c r="BA11"/>
      <c r="BB11"/>
      <c r="BC11"/>
      <c r="BD11"/>
      <c r="BE11"/>
      <c r="BF11"/>
      <c r="BI11"/>
    </row>
    <row r="12" spans="1:62" ht="15" customHeight="1" x14ac:dyDescent="0.35">
      <c r="A12" s="25"/>
      <c r="B12" s="25"/>
      <c r="C12" s="25"/>
      <c r="D12" s="25"/>
      <c r="E12" s="26"/>
      <c r="F12" s="26"/>
      <c r="G12" s="25"/>
      <c r="H12" s="25"/>
      <c r="I12" s="25"/>
      <c r="J12" s="25"/>
      <c r="K12" s="26"/>
      <c r="L12" s="26"/>
      <c r="M12" s="25"/>
      <c r="N12" s="25"/>
      <c r="O12" s="26"/>
      <c r="P12" s="25"/>
      <c r="Q12" s="25"/>
      <c r="R12" s="63"/>
      <c r="S12" s="25"/>
      <c r="U12"/>
      <c r="V12"/>
      <c r="W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S12"/>
      <c r="AT12"/>
      <c r="AU12"/>
      <c r="AV12"/>
      <c r="AW12"/>
      <c r="AY12"/>
      <c r="AZ12"/>
      <c r="BA12"/>
      <c r="BB12"/>
      <c r="BC12"/>
      <c r="BD12"/>
      <c r="BE12"/>
      <c r="BF12"/>
      <c r="BI12"/>
    </row>
    <row r="13" spans="1:62" ht="15" customHeight="1" x14ac:dyDescent="0.35">
      <c r="A13" s="25"/>
      <c r="B13" s="25"/>
      <c r="C13" s="25"/>
      <c r="D13" s="25"/>
      <c r="E13" s="26"/>
      <c r="F13" s="26"/>
      <c r="G13" s="25"/>
      <c r="H13" s="25"/>
      <c r="I13" s="25"/>
      <c r="J13" s="25"/>
      <c r="K13" s="26"/>
      <c r="L13" s="26"/>
      <c r="M13" s="25"/>
      <c r="N13" s="25"/>
      <c r="O13" s="26"/>
      <c r="P13" s="25"/>
      <c r="Q13" s="25"/>
      <c r="R13" s="63"/>
      <c r="S13" s="25"/>
      <c r="T13"/>
      <c r="U13"/>
      <c r="V13"/>
      <c r="W13"/>
      <c r="Y13"/>
      <c r="Z13"/>
      <c r="AA13"/>
      <c r="AB13"/>
      <c r="AC13"/>
      <c r="AD13"/>
      <c r="AE13"/>
      <c r="AF13"/>
      <c r="AG13"/>
      <c r="AH13"/>
      <c r="AS13"/>
      <c r="AT13"/>
      <c r="AU13"/>
      <c r="AY13"/>
      <c r="AZ13"/>
      <c r="BA13"/>
      <c r="BB13"/>
      <c r="BC13"/>
      <c r="BD13"/>
      <c r="BI13"/>
    </row>
    <row r="14" spans="1:62" ht="15" customHeight="1" x14ac:dyDescent="0.35">
      <c r="A14" s="25"/>
      <c r="B14" s="25"/>
      <c r="C14" s="25"/>
      <c r="D14" s="25"/>
      <c r="E14" s="26"/>
      <c r="F14" s="26"/>
      <c r="G14" s="25"/>
      <c r="H14" s="25"/>
      <c r="I14" s="25"/>
      <c r="J14" s="25"/>
      <c r="K14" s="26"/>
      <c r="L14" s="26"/>
      <c r="M14" s="25"/>
      <c r="N14" s="25"/>
      <c r="O14" s="26"/>
      <c r="P14" s="25"/>
      <c r="Q14" s="25"/>
      <c r="R14" s="63"/>
      <c r="S14" s="25"/>
      <c r="T14"/>
      <c r="U14"/>
      <c r="V14"/>
      <c r="W14"/>
      <c r="Y14"/>
      <c r="Z14"/>
      <c r="AS14"/>
      <c r="AT14"/>
      <c r="AU14"/>
      <c r="AY14"/>
      <c r="AZ14"/>
      <c r="BA14"/>
      <c r="BB14"/>
      <c r="BC14"/>
      <c r="BD14"/>
      <c r="BI14"/>
    </row>
    <row r="15" spans="1:62" ht="15" customHeight="1" x14ac:dyDescent="0.35">
      <c r="A15" s="25"/>
      <c r="B15" s="25"/>
      <c r="C15" s="25"/>
      <c r="D15" s="25"/>
      <c r="E15" s="26"/>
      <c r="F15" s="26"/>
      <c r="G15" s="25"/>
      <c r="H15" s="25"/>
      <c r="I15" s="25"/>
      <c r="J15" s="25"/>
      <c r="K15" s="26"/>
      <c r="L15" s="26"/>
      <c r="M15" s="25"/>
      <c r="N15" s="25"/>
      <c r="O15" s="26"/>
      <c r="P15" s="25"/>
      <c r="Q15" s="25"/>
      <c r="R15" s="63"/>
      <c r="S15" s="25"/>
      <c r="T15"/>
      <c r="U15"/>
      <c r="V15"/>
      <c r="W15"/>
      <c r="Y15"/>
      <c r="Z15"/>
      <c r="AS15"/>
      <c r="AT15"/>
      <c r="AU15"/>
      <c r="AY15"/>
      <c r="AZ15"/>
      <c r="BA15"/>
      <c r="BB15"/>
      <c r="BC15"/>
      <c r="BD15"/>
      <c r="BI15"/>
    </row>
    <row r="16" spans="1:62" ht="15" customHeight="1" x14ac:dyDescent="0.35">
      <c r="A16" s="25"/>
      <c r="B16" s="25"/>
      <c r="C16" s="25"/>
      <c r="D16" s="25"/>
      <c r="E16" s="26"/>
      <c r="F16" s="26"/>
      <c r="G16" s="25"/>
      <c r="H16" s="25"/>
      <c r="I16" s="25"/>
      <c r="J16" s="25"/>
      <c r="K16" s="26"/>
      <c r="L16" s="26"/>
      <c r="M16" s="25"/>
      <c r="N16" s="25"/>
      <c r="O16" s="26"/>
      <c r="P16" s="25"/>
      <c r="Q16" s="25"/>
      <c r="R16" s="63"/>
      <c r="S16" s="27"/>
      <c r="T16"/>
      <c r="U16"/>
      <c r="V16"/>
      <c r="W16"/>
      <c r="Y16"/>
      <c r="Z16"/>
      <c r="AS16"/>
      <c r="AT16"/>
      <c r="AU16"/>
      <c r="AY16"/>
      <c r="AZ16"/>
      <c r="BA16"/>
      <c r="BB16"/>
      <c r="BC16"/>
      <c r="BD16"/>
      <c r="BI16"/>
    </row>
    <row r="17" spans="1:61" ht="15" customHeight="1" x14ac:dyDescent="0.35">
      <c r="A17" s="25"/>
      <c r="B17" s="25"/>
      <c r="C17" s="25"/>
      <c r="D17" s="25"/>
      <c r="E17" s="26"/>
      <c r="F17" s="26"/>
      <c r="G17" s="25"/>
      <c r="H17" s="25"/>
      <c r="I17" s="25"/>
      <c r="J17" s="25"/>
      <c r="K17" s="26"/>
      <c r="L17" s="26"/>
      <c r="M17" s="25"/>
      <c r="N17" s="25"/>
      <c r="O17" s="26"/>
      <c r="P17" s="25"/>
      <c r="Q17" s="25"/>
      <c r="R17" s="63"/>
      <c r="S17" s="27"/>
      <c r="T17"/>
      <c r="U17"/>
      <c r="V17"/>
      <c r="W17"/>
      <c r="Y17"/>
      <c r="Z17"/>
      <c r="AS17"/>
      <c r="AT17"/>
      <c r="AU17"/>
      <c r="AY17"/>
      <c r="AZ17"/>
      <c r="BA17"/>
      <c r="BB17"/>
      <c r="BC17"/>
      <c r="BD17"/>
      <c r="BI17"/>
    </row>
    <row r="18" spans="1:61" ht="15" customHeight="1" x14ac:dyDescent="0.35">
      <c r="A18" s="25"/>
      <c r="B18" s="25"/>
      <c r="C18" s="25"/>
      <c r="D18" s="25"/>
      <c r="E18" s="26"/>
      <c r="F18" s="26"/>
      <c r="G18" s="25"/>
      <c r="H18" s="25"/>
      <c r="I18" s="25"/>
      <c r="J18" s="25"/>
      <c r="K18" s="26"/>
      <c r="L18" s="26"/>
      <c r="M18" s="25"/>
      <c r="N18" s="25"/>
      <c r="O18" s="26"/>
      <c r="P18" s="25"/>
      <c r="Q18" s="25"/>
      <c r="R18" s="63"/>
      <c r="S18" s="27"/>
      <c r="T18"/>
      <c r="U18"/>
      <c r="V18"/>
      <c r="W18"/>
      <c r="Y18"/>
      <c r="AS18"/>
      <c r="AT18"/>
      <c r="AU18"/>
      <c r="AY18"/>
      <c r="AZ18"/>
      <c r="BA18"/>
      <c r="BB18"/>
      <c r="BC18"/>
      <c r="BD18"/>
      <c r="BI18"/>
    </row>
    <row r="19" spans="1:61" ht="15" customHeight="1" x14ac:dyDescent="0.35">
      <c r="A19" s="25"/>
      <c r="B19" s="25"/>
      <c r="C19" s="25"/>
      <c r="D19" s="25"/>
      <c r="E19" s="26"/>
      <c r="F19" s="26"/>
      <c r="G19" s="25"/>
      <c r="H19" s="25"/>
      <c r="I19" s="25"/>
      <c r="J19" s="25"/>
      <c r="K19" s="26"/>
      <c r="L19" s="26"/>
      <c r="M19" s="25"/>
      <c r="N19" s="25"/>
      <c r="O19" s="26"/>
      <c r="P19" s="25"/>
      <c r="Q19" s="25"/>
      <c r="R19" s="63"/>
      <c r="S19" s="27"/>
      <c r="T19"/>
      <c r="U19"/>
      <c r="V19"/>
      <c r="W19"/>
      <c r="AS19"/>
      <c r="AT19"/>
      <c r="AU19"/>
      <c r="AY19"/>
      <c r="AZ19"/>
      <c r="BA19"/>
      <c r="BB19"/>
      <c r="BC19"/>
      <c r="BD19"/>
      <c r="BI19"/>
    </row>
    <row r="20" spans="1:61" ht="15" customHeight="1" x14ac:dyDescent="0.35">
      <c r="A20" s="28"/>
      <c r="B20" s="29"/>
      <c r="C20" s="29"/>
      <c r="D20" s="29"/>
      <c r="E20" s="30"/>
      <c r="F20" s="30"/>
      <c r="G20" s="29"/>
      <c r="H20" s="29"/>
      <c r="I20" s="29"/>
      <c r="J20" s="29"/>
      <c r="K20" s="30"/>
      <c r="L20" s="30"/>
      <c r="M20" s="29"/>
      <c r="N20" s="29"/>
      <c r="O20" s="30"/>
      <c r="P20" s="29"/>
      <c r="Q20" s="29"/>
      <c r="R20" s="64"/>
      <c r="S20" s="27"/>
      <c r="T20"/>
      <c r="BI20"/>
    </row>
    <row r="21" spans="1:61" ht="15" customHeight="1" x14ac:dyDescent="0.35">
      <c r="A21" s="28"/>
      <c r="B21" s="29"/>
      <c r="C21" s="29"/>
      <c r="D21" s="29"/>
      <c r="E21" s="30"/>
      <c r="F21" s="30"/>
      <c r="G21" s="29"/>
      <c r="H21" s="29"/>
      <c r="I21" s="29"/>
      <c r="J21" s="29"/>
      <c r="K21" s="30"/>
      <c r="L21" s="30"/>
      <c r="M21" s="29"/>
      <c r="N21" s="29"/>
      <c r="O21" s="30"/>
      <c r="P21" s="29"/>
      <c r="Q21" s="29"/>
      <c r="R21" s="63"/>
      <c r="S21" s="27"/>
      <c r="T21"/>
      <c r="BI21"/>
    </row>
    <row r="22" spans="1:61" ht="15" customHeight="1" x14ac:dyDescent="0.35">
      <c r="A22" s="25"/>
      <c r="B22" s="25"/>
      <c r="C22" s="25"/>
      <c r="D22" s="25"/>
      <c r="E22" s="26"/>
      <c r="F22" s="26"/>
      <c r="G22" s="25"/>
      <c r="H22" s="25"/>
      <c r="I22" s="25"/>
      <c r="J22" s="25"/>
      <c r="K22" s="26"/>
      <c r="L22" s="26"/>
      <c r="M22" s="25"/>
      <c r="N22" s="25"/>
      <c r="O22" s="26"/>
      <c r="P22" s="25"/>
      <c r="Q22" s="25"/>
      <c r="R22" s="65"/>
      <c r="S22" s="27"/>
      <c r="T22"/>
    </row>
    <row r="23" spans="1:61" ht="15" customHeight="1" x14ac:dyDescent="0.35">
      <c r="A23" s="25"/>
      <c r="B23" s="25"/>
      <c r="C23" s="25"/>
      <c r="D23" s="25"/>
      <c r="E23" s="26"/>
      <c r="F23" s="26"/>
      <c r="G23" s="25"/>
      <c r="H23" s="25"/>
      <c r="I23" s="25"/>
      <c r="J23" s="25"/>
      <c r="K23" s="26"/>
      <c r="L23" s="26"/>
      <c r="M23" s="25"/>
      <c r="N23" s="25"/>
      <c r="O23" s="26"/>
      <c r="P23" s="25"/>
      <c r="Q23" s="25"/>
      <c r="R23" s="65"/>
      <c r="S23" s="27"/>
      <c r="T23"/>
    </row>
    <row r="24" spans="1:61" ht="15" customHeight="1" x14ac:dyDescent="0.35">
      <c r="A24" s="25"/>
      <c r="B24" s="25"/>
      <c r="C24" s="25"/>
      <c r="D24" s="25"/>
      <c r="E24" s="26"/>
      <c r="F24" s="26"/>
      <c r="G24" s="25"/>
      <c r="H24" s="25"/>
      <c r="I24" s="25"/>
      <c r="J24" s="25"/>
      <c r="K24" s="26"/>
      <c r="L24" s="26"/>
      <c r="M24" s="25"/>
      <c r="N24" s="25"/>
      <c r="O24" s="26"/>
      <c r="P24" s="25"/>
      <c r="Q24" s="25"/>
      <c r="R24" s="65"/>
      <c r="S24" s="27"/>
      <c r="T24"/>
    </row>
    <row r="25" spans="1:61" ht="15" customHeight="1" x14ac:dyDescent="0.35">
      <c r="A25" s="25"/>
      <c r="B25" s="25"/>
      <c r="C25" s="25"/>
      <c r="D25" s="25"/>
      <c r="E25" s="26"/>
      <c r="F25" s="26"/>
      <c r="G25" s="25"/>
      <c r="H25" s="25"/>
      <c r="I25" s="25"/>
      <c r="J25" s="25"/>
      <c r="K25" s="26"/>
      <c r="L25" s="26"/>
      <c r="M25" s="25"/>
      <c r="N25" s="25"/>
      <c r="O25" s="26"/>
      <c r="P25" s="25"/>
      <c r="Q25" s="25"/>
      <c r="R25" s="65"/>
      <c r="S25" s="27"/>
      <c r="T25"/>
    </row>
    <row r="26" spans="1:61" ht="15" customHeight="1" x14ac:dyDescent="0.35">
      <c r="A26" s="25"/>
      <c r="B26" s="25"/>
      <c r="C26" s="25"/>
      <c r="D26" s="25"/>
      <c r="E26" s="26"/>
      <c r="F26" s="26"/>
      <c r="G26" s="25"/>
      <c r="H26" s="25"/>
      <c r="I26" s="25"/>
      <c r="J26" s="25"/>
      <c r="K26" s="26"/>
      <c r="L26" s="26"/>
      <c r="M26" s="25"/>
      <c r="N26" s="25"/>
      <c r="O26" s="26"/>
      <c r="P26" s="25"/>
      <c r="Q26" s="25"/>
      <c r="R26" s="65"/>
      <c r="S26" s="27"/>
      <c r="T26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</row>
    <row r="27" spans="1:61" ht="15" customHeight="1" x14ac:dyDescent="0.35">
      <c r="A27" s="25"/>
      <c r="B27" s="25"/>
      <c r="C27" s="25"/>
      <c r="D27" s="25"/>
      <c r="E27" s="26"/>
      <c r="F27" s="26"/>
      <c r="G27" s="25"/>
      <c r="H27" s="25"/>
      <c r="I27" s="25"/>
      <c r="J27" s="25"/>
      <c r="K27" s="26"/>
      <c r="L27" s="26"/>
      <c r="M27" s="25"/>
      <c r="N27" s="25"/>
      <c r="O27" s="26"/>
      <c r="P27" s="25"/>
      <c r="Q27" s="25"/>
      <c r="R27" s="65"/>
      <c r="S27" s="27"/>
      <c r="T27"/>
    </row>
    <row r="28" spans="1:61" ht="15" customHeight="1" x14ac:dyDescent="0.35">
      <c r="A28" s="25"/>
      <c r="B28" s="25"/>
      <c r="C28" s="25"/>
      <c r="D28" s="25"/>
      <c r="E28" s="26"/>
      <c r="F28" s="26"/>
      <c r="G28" s="25"/>
      <c r="H28" s="25"/>
      <c r="I28" s="25"/>
      <c r="J28" s="25"/>
      <c r="K28" s="26"/>
      <c r="L28" s="26"/>
      <c r="M28" s="25"/>
      <c r="N28" s="25"/>
      <c r="O28" s="26"/>
      <c r="P28" s="25"/>
      <c r="Q28" s="25"/>
      <c r="R28" s="65"/>
      <c r="S28" s="27"/>
      <c r="T28"/>
    </row>
    <row r="29" spans="1:61" ht="15" customHeight="1" x14ac:dyDescent="0.35">
      <c r="A29" s="25"/>
      <c r="B29" s="25"/>
      <c r="C29" s="25"/>
      <c r="D29" s="25"/>
      <c r="E29" s="26"/>
      <c r="F29" s="26"/>
      <c r="G29" s="25"/>
      <c r="H29" s="25"/>
      <c r="I29" s="25"/>
      <c r="J29" s="25"/>
      <c r="K29" s="26"/>
      <c r="L29" s="26"/>
      <c r="M29" s="25"/>
      <c r="N29" s="25"/>
      <c r="O29" s="26"/>
      <c r="P29" s="25"/>
      <c r="Q29" s="25"/>
      <c r="R29" s="65"/>
      <c r="S29" s="27"/>
      <c r="T29"/>
    </row>
    <row r="30" spans="1:61" ht="15" customHeight="1" x14ac:dyDescent="0.35">
      <c r="A30" s="25"/>
      <c r="B30" s="25"/>
      <c r="C30" s="25"/>
      <c r="D30" s="25"/>
      <c r="E30" s="26"/>
      <c r="F30" s="26"/>
      <c r="G30" s="25"/>
      <c r="H30" s="25"/>
      <c r="I30" s="25"/>
      <c r="J30" s="25"/>
      <c r="K30" s="26"/>
      <c r="L30" s="26"/>
      <c r="M30" s="25"/>
      <c r="N30" s="25"/>
      <c r="O30" s="26"/>
      <c r="P30" s="25"/>
      <c r="Q30" s="25"/>
      <c r="R30" s="65"/>
      <c r="S30" s="27"/>
      <c r="T30"/>
    </row>
    <row r="31" spans="1:61" ht="15" customHeight="1" x14ac:dyDescent="0.35">
      <c r="A31" s="25"/>
      <c r="B31" s="25"/>
      <c r="C31" s="25"/>
      <c r="D31" s="25"/>
      <c r="E31" s="26"/>
      <c r="F31" s="26"/>
      <c r="G31" s="25"/>
      <c r="H31" s="25"/>
      <c r="I31" s="25"/>
      <c r="J31" s="25"/>
      <c r="K31" s="26"/>
      <c r="L31" s="26"/>
      <c r="M31" s="25"/>
      <c r="N31" s="25"/>
      <c r="O31" s="26"/>
      <c r="P31" s="25"/>
      <c r="Q31" s="25"/>
      <c r="R31" s="65"/>
      <c r="S31" s="27"/>
    </row>
    <row r="32" spans="1:61" ht="15" customHeight="1" x14ac:dyDescent="0.35">
      <c r="A32" s="25"/>
      <c r="B32" s="25"/>
      <c r="C32" s="25"/>
      <c r="D32" s="25"/>
      <c r="E32" s="26"/>
      <c r="F32" s="26"/>
      <c r="G32" s="25"/>
      <c r="H32" s="25"/>
      <c r="I32" s="25"/>
      <c r="J32" s="25"/>
      <c r="K32" s="26"/>
      <c r="L32" s="26"/>
      <c r="M32" s="25"/>
      <c r="N32" s="25"/>
      <c r="O32" s="26"/>
      <c r="P32" s="25"/>
      <c r="Q32" s="25"/>
      <c r="R32" s="65"/>
      <c r="S32" s="27"/>
    </row>
    <row r="33" spans="1:19" ht="15" customHeight="1" x14ac:dyDescent="0.35">
      <c r="A33" s="25"/>
      <c r="B33" s="25"/>
      <c r="C33" s="25"/>
      <c r="D33" s="25"/>
      <c r="E33" s="26"/>
      <c r="F33" s="26"/>
      <c r="G33" s="25"/>
      <c r="H33" s="25"/>
      <c r="I33" s="25"/>
      <c r="J33" s="25"/>
      <c r="K33" s="26"/>
      <c r="L33" s="26"/>
      <c r="M33" s="25"/>
      <c r="N33" s="25"/>
      <c r="O33" s="26"/>
      <c r="P33" s="25"/>
      <c r="Q33" s="25"/>
      <c r="R33" s="65"/>
      <c r="S33" s="27"/>
    </row>
    <row r="34" spans="1:19" ht="15" customHeight="1" x14ac:dyDescent="0.35">
      <c r="A34" s="25"/>
      <c r="B34" s="25"/>
      <c r="C34" s="25"/>
      <c r="D34" s="25"/>
      <c r="E34" s="26"/>
      <c r="F34" s="26"/>
      <c r="G34" s="25"/>
      <c r="H34" s="25"/>
      <c r="I34" s="25"/>
      <c r="J34" s="25"/>
      <c r="K34" s="26"/>
      <c r="L34" s="26"/>
      <c r="M34" s="25"/>
      <c r="N34" s="25"/>
      <c r="O34" s="26"/>
      <c r="P34" s="25"/>
      <c r="Q34" s="25"/>
      <c r="R34" s="63"/>
      <c r="S34" s="25"/>
    </row>
    <row r="35" spans="1:19" ht="15" customHeight="1" x14ac:dyDescent="0.35">
      <c r="A35" s="25"/>
      <c r="B35" s="25"/>
      <c r="C35" s="25"/>
      <c r="D35" s="25"/>
      <c r="E35" s="26"/>
      <c r="F35" s="26"/>
      <c r="G35" s="25"/>
      <c r="H35" s="25"/>
      <c r="I35" s="25"/>
      <c r="J35" s="25"/>
      <c r="K35" s="26"/>
      <c r="L35" s="26"/>
      <c r="M35" s="25"/>
      <c r="N35" s="25"/>
      <c r="O35" s="26"/>
      <c r="P35" s="25"/>
      <c r="Q35" s="25"/>
      <c r="R35" s="63"/>
      <c r="S35" s="25"/>
    </row>
    <row r="36" spans="1:19" ht="15" customHeight="1" x14ac:dyDescent="0.35">
      <c r="A36" s="25"/>
      <c r="B36" s="25"/>
      <c r="C36" s="25"/>
      <c r="D36" s="25"/>
      <c r="E36" s="26"/>
      <c r="F36" s="26"/>
      <c r="G36" s="25"/>
      <c r="H36" s="25"/>
      <c r="I36" s="25"/>
      <c r="J36" s="25"/>
      <c r="K36" s="26"/>
      <c r="L36" s="26"/>
      <c r="M36" s="25"/>
      <c r="N36" s="25"/>
      <c r="O36" s="26"/>
      <c r="P36" s="25"/>
      <c r="Q36" s="25"/>
      <c r="R36" s="63"/>
      <c r="S36" s="25"/>
    </row>
    <row r="37" spans="1:19" ht="15" customHeight="1" x14ac:dyDescent="0.35">
      <c r="A37" s="25"/>
      <c r="B37" s="25"/>
      <c r="C37" s="25"/>
      <c r="D37" s="25"/>
      <c r="E37" s="26"/>
      <c r="F37" s="26"/>
      <c r="G37" s="25"/>
      <c r="H37" s="25"/>
      <c r="I37" s="25"/>
      <c r="J37" s="25"/>
      <c r="K37" s="26"/>
      <c r="L37" s="26"/>
      <c r="M37" s="25"/>
      <c r="N37" s="25"/>
      <c r="O37" s="26"/>
      <c r="P37" s="25"/>
      <c r="Q37" s="25"/>
      <c r="R37" s="63"/>
      <c r="S37" s="25"/>
    </row>
    <row r="38" spans="1:19" ht="15" customHeight="1" x14ac:dyDescent="0.35">
      <c r="A38" s="25"/>
      <c r="B38" s="25"/>
      <c r="C38" s="25"/>
      <c r="D38" s="25"/>
      <c r="E38" s="26"/>
      <c r="F38" s="26"/>
      <c r="G38" s="25"/>
      <c r="H38" s="25"/>
      <c r="I38" s="25"/>
      <c r="J38" s="25"/>
      <c r="K38" s="26"/>
      <c r="L38" s="26"/>
      <c r="M38" s="25"/>
      <c r="N38" s="25"/>
      <c r="O38" s="26"/>
      <c r="P38" s="25"/>
      <c r="Q38" s="25"/>
      <c r="R38" s="63"/>
      <c r="S38" s="25"/>
    </row>
    <row r="39" spans="1:19" ht="15" customHeight="1" x14ac:dyDescent="0.35">
      <c r="A39" s="25"/>
      <c r="B39" s="25"/>
      <c r="C39" s="25"/>
      <c r="D39" s="25"/>
      <c r="E39" s="26"/>
      <c r="F39" s="26"/>
      <c r="G39" s="25"/>
      <c r="H39" s="25"/>
      <c r="I39" s="25"/>
      <c r="J39" s="25"/>
      <c r="K39" s="26"/>
      <c r="L39" s="26"/>
      <c r="M39" s="25"/>
      <c r="N39" s="25"/>
      <c r="O39" s="26"/>
      <c r="P39" s="25"/>
      <c r="Q39" s="25"/>
      <c r="R39" s="63"/>
      <c r="S39" s="25"/>
    </row>
    <row r="40" spans="1:19" ht="15" customHeight="1" x14ac:dyDescent="0.35">
      <c r="A40" s="25"/>
      <c r="B40" s="25"/>
      <c r="C40" s="25"/>
      <c r="D40" s="25"/>
      <c r="E40" s="26"/>
      <c r="F40" s="26"/>
      <c r="G40" s="25"/>
      <c r="H40" s="25"/>
      <c r="I40" s="25"/>
      <c r="J40" s="25"/>
      <c r="K40" s="26"/>
      <c r="L40" s="26"/>
      <c r="M40" s="25"/>
      <c r="N40" s="25"/>
      <c r="O40" s="26"/>
      <c r="P40" s="25"/>
      <c r="Q40" s="25"/>
      <c r="R40" s="63"/>
      <c r="S40" s="25"/>
    </row>
    <row r="41" spans="1:19" ht="15" customHeight="1" x14ac:dyDescent="0.35">
      <c r="A41" s="25"/>
      <c r="B41" s="25"/>
      <c r="C41" s="25"/>
      <c r="D41" s="25"/>
      <c r="E41" s="26"/>
      <c r="F41" s="26"/>
      <c r="G41" s="25"/>
      <c r="H41" s="25"/>
      <c r="I41" s="25"/>
      <c r="J41" s="25"/>
      <c r="K41" s="26"/>
      <c r="L41" s="26"/>
      <c r="M41" s="25"/>
      <c r="N41" s="25"/>
      <c r="O41" s="26"/>
      <c r="P41" s="25"/>
      <c r="Q41" s="25"/>
      <c r="R41" s="63"/>
      <c r="S41" s="25"/>
    </row>
    <row r="42" spans="1:19" ht="15" customHeight="1" x14ac:dyDescent="0.35">
      <c r="A42" s="25"/>
      <c r="B42" s="25"/>
      <c r="C42" s="25"/>
      <c r="D42" s="25"/>
      <c r="E42" s="26"/>
      <c r="F42" s="26"/>
      <c r="G42" s="25"/>
      <c r="H42" s="25"/>
      <c r="I42" s="25"/>
      <c r="J42" s="25"/>
      <c r="K42" s="26"/>
      <c r="L42" s="26"/>
      <c r="M42" s="25"/>
      <c r="N42" s="25"/>
      <c r="O42" s="26"/>
      <c r="P42" s="25"/>
      <c r="Q42" s="25"/>
      <c r="R42" s="63"/>
      <c r="S42" s="25"/>
    </row>
    <row r="43" spans="1:19" ht="15" customHeight="1" x14ac:dyDescent="0.35">
      <c r="A43" s="25"/>
      <c r="B43" s="25"/>
      <c r="C43" s="25"/>
      <c r="D43" s="25"/>
      <c r="E43" s="26"/>
      <c r="F43" s="26"/>
      <c r="G43" s="25"/>
      <c r="H43" s="25"/>
      <c r="I43" s="25"/>
      <c r="J43" s="25"/>
      <c r="K43" s="26"/>
      <c r="L43" s="26"/>
      <c r="M43" s="25"/>
      <c r="N43" s="25"/>
      <c r="O43" s="26"/>
      <c r="P43" s="25"/>
      <c r="Q43" s="25"/>
      <c r="R43" s="63"/>
      <c r="S43" s="25"/>
    </row>
    <row r="44" spans="1:19" ht="15" customHeight="1" x14ac:dyDescent="0.35">
      <c r="A44" s="25"/>
      <c r="B44" s="25"/>
      <c r="C44" s="25"/>
      <c r="D44" s="25"/>
      <c r="E44" s="26"/>
      <c r="F44" s="26"/>
      <c r="G44" s="25"/>
      <c r="H44" s="25"/>
      <c r="I44" s="25"/>
      <c r="J44" s="25"/>
      <c r="K44" s="26"/>
      <c r="L44" s="26"/>
      <c r="M44" s="25"/>
      <c r="N44" s="25"/>
      <c r="O44" s="26"/>
      <c r="P44" s="25"/>
      <c r="Q44" s="25"/>
      <c r="R44" s="63"/>
      <c r="S44" s="25"/>
    </row>
    <row r="45" spans="1:19" ht="15" customHeight="1" x14ac:dyDescent="0.35">
      <c r="A45" s="25"/>
      <c r="B45" s="25"/>
      <c r="C45" s="25"/>
      <c r="D45" s="25"/>
      <c r="E45" s="26"/>
      <c r="F45" s="26"/>
      <c r="G45" s="25"/>
      <c r="H45" s="25"/>
      <c r="I45" s="25"/>
      <c r="J45" s="25"/>
      <c r="K45" s="26"/>
      <c r="L45" s="26"/>
      <c r="M45" s="25"/>
      <c r="N45" s="25"/>
      <c r="O45" s="26"/>
      <c r="P45" s="25"/>
      <c r="Q45" s="25"/>
      <c r="R45" s="63"/>
      <c r="S45" s="25"/>
    </row>
    <row r="46" spans="1:19" ht="15" customHeight="1" x14ac:dyDescent="0.35">
      <c r="A46" s="25"/>
      <c r="B46" s="25"/>
      <c r="C46" s="25"/>
      <c r="D46" s="25"/>
      <c r="E46" s="26"/>
      <c r="F46" s="26"/>
      <c r="G46" s="25"/>
      <c r="H46" s="25"/>
      <c r="I46" s="25"/>
      <c r="J46" s="25"/>
      <c r="K46" s="26"/>
      <c r="L46" s="26"/>
      <c r="M46" s="25"/>
      <c r="N46" s="25"/>
      <c r="O46" s="26"/>
      <c r="P46" s="25"/>
      <c r="Q46" s="25"/>
      <c r="R46" s="63"/>
      <c r="S46" s="25"/>
    </row>
    <row r="47" spans="1:19" ht="15" customHeight="1" x14ac:dyDescent="0.35">
      <c r="A47" s="25"/>
      <c r="B47" s="25"/>
      <c r="C47" s="25"/>
      <c r="D47" s="25"/>
      <c r="E47" s="26"/>
      <c r="F47" s="26"/>
      <c r="G47" s="25"/>
      <c r="H47" s="25"/>
      <c r="I47" s="25"/>
      <c r="J47" s="25"/>
      <c r="K47" s="26"/>
      <c r="L47" s="26"/>
      <c r="M47" s="25"/>
      <c r="N47" s="25"/>
      <c r="O47" s="26"/>
      <c r="P47" s="25"/>
      <c r="Q47" s="25"/>
      <c r="R47" s="63"/>
      <c r="S47" s="25"/>
    </row>
    <row r="48" spans="1:19" ht="15" customHeight="1" x14ac:dyDescent="0.35">
      <c r="A48" s="25"/>
      <c r="B48" s="25"/>
      <c r="C48" s="25"/>
      <c r="D48" s="25"/>
      <c r="E48" s="26"/>
      <c r="F48" s="26"/>
      <c r="G48" s="25"/>
      <c r="H48" s="25"/>
      <c r="I48" s="25"/>
      <c r="J48" s="25"/>
      <c r="K48" s="26"/>
      <c r="L48" s="26"/>
      <c r="M48" s="25"/>
      <c r="N48" s="25"/>
      <c r="O48" s="26"/>
      <c r="P48" s="25"/>
      <c r="Q48" s="25"/>
      <c r="R48" s="63"/>
      <c r="S48" s="25"/>
    </row>
    <row r="49" spans="1:25" ht="15" customHeight="1" x14ac:dyDescent="0.35">
      <c r="A49" s="25"/>
      <c r="B49" s="25"/>
      <c r="C49" s="25"/>
      <c r="D49" s="25"/>
      <c r="E49" s="26"/>
      <c r="F49" s="26"/>
      <c r="G49" s="25"/>
      <c r="H49" s="25"/>
      <c r="I49" s="25"/>
      <c r="J49" s="25"/>
      <c r="K49" s="26"/>
      <c r="L49" s="26"/>
      <c r="M49" s="25"/>
      <c r="N49" s="25"/>
      <c r="O49" s="26"/>
      <c r="P49" s="25"/>
      <c r="Q49" s="25"/>
      <c r="R49" s="63"/>
      <c r="S49" s="25"/>
    </row>
    <row r="50" spans="1:25" ht="15" customHeight="1" thickBot="1" x14ac:dyDescent="0.4">
      <c r="A50" s="25"/>
      <c r="B50" s="25"/>
      <c r="C50" s="25"/>
      <c r="D50" s="25"/>
      <c r="E50" s="26"/>
      <c r="F50" s="26"/>
      <c r="G50" s="25"/>
      <c r="H50" s="25"/>
      <c r="I50" s="25"/>
      <c r="J50" s="25"/>
      <c r="K50" s="26"/>
      <c r="L50" s="26"/>
      <c r="M50" s="25"/>
      <c r="N50" s="25"/>
      <c r="O50" s="26"/>
      <c r="P50" s="25"/>
      <c r="Q50" s="25"/>
      <c r="R50" s="63"/>
      <c r="S50" s="25"/>
    </row>
    <row r="51" spans="1:25" ht="15" customHeight="1" thickBot="1" x14ac:dyDescent="0.4">
      <c r="A51" s="25"/>
      <c r="B51" s="25"/>
      <c r="C51" s="25"/>
      <c r="D51" s="25"/>
      <c r="E51" s="26"/>
      <c r="F51" s="26"/>
      <c r="G51" s="25"/>
      <c r="H51" s="25"/>
      <c r="I51" s="25"/>
      <c r="J51" s="25"/>
      <c r="K51" s="26"/>
      <c r="L51" s="26"/>
      <c r="M51" s="25"/>
      <c r="N51" s="25"/>
      <c r="O51" s="26"/>
      <c r="P51" s="25"/>
      <c r="Q51" s="25"/>
      <c r="R51" s="63"/>
      <c r="S51" s="25"/>
      <c r="U51" s="70" t="s">
        <v>39</v>
      </c>
      <c r="V51" s="71"/>
      <c r="X51" s="72" t="s">
        <v>227</v>
      </c>
      <c r="Y51" s="73"/>
    </row>
    <row r="52" spans="1:25" ht="15" customHeight="1" x14ac:dyDescent="0.35">
      <c r="A52" s="25"/>
      <c r="B52" s="25"/>
      <c r="C52" s="25"/>
      <c r="D52" s="25"/>
      <c r="E52" s="26"/>
      <c r="F52" s="26"/>
      <c r="G52" s="25"/>
      <c r="H52" s="25"/>
      <c r="I52" s="25"/>
      <c r="J52" s="25"/>
      <c r="K52" s="26"/>
      <c r="L52" s="26"/>
      <c r="M52" s="25"/>
      <c r="N52" s="25"/>
      <c r="O52" s="26"/>
      <c r="P52" s="25"/>
      <c r="Q52" s="25"/>
      <c r="R52" s="63"/>
      <c r="S52" s="25"/>
      <c r="U52" s="11" t="s">
        <v>52</v>
      </c>
      <c r="V52" s="1">
        <v>1065</v>
      </c>
      <c r="X52" s="11" t="s">
        <v>93</v>
      </c>
      <c r="Y52" s="42">
        <f>GETPIVOTDATA("Diagnosis",$X$2)/V52*10000</f>
        <v>37.558685446009392</v>
      </c>
    </row>
    <row r="53" spans="1:25" ht="15" customHeight="1" x14ac:dyDescent="0.35">
      <c r="A53" s="25"/>
      <c r="B53" s="25"/>
      <c r="C53" s="25"/>
      <c r="D53" s="25"/>
      <c r="E53" s="26"/>
      <c r="F53" s="26"/>
      <c r="G53" s="25"/>
      <c r="H53" s="25"/>
      <c r="I53" s="25"/>
      <c r="J53" s="25"/>
      <c r="K53" s="26"/>
      <c r="L53" s="26"/>
      <c r="M53" s="25"/>
      <c r="N53" s="25"/>
      <c r="O53" s="26"/>
      <c r="P53" s="25"/>
      <c r="Q53" s="25"/>
      <c r="R53" s="63"/>
      <c r="S53" s="25"/>
      <c r="U53" s="11" t="s">
        <v>53</v>
      </c>
      <c r="V53" s="43">
        <f>GETPIVOTDATA("Antibiotic",$AA$2)/V52*1000</f>
        <v>3.755868544600939</v>
      </c>
      <c r="X53" s="34" t="s">
        <v>213</v>
      </c>
      <c r="Y53" s="42">
        <f>SUMIF(Y54:Y55,"&gt;0")</f>
        <v>9.3896713615023479</v>
      </c>
    </row>
    <row r="54" spans="1:25" ht="15" customHeight="1" x14ac:dyDescent="0.35">
      <c r="A54" s="25"/>
      <c r="B54" s="25"/>
      <c r="C54" s="25"/>
      <c r="D54" s="25"/>
      <c r="E54" s="26"/>
      <c r="F54" s="26"/>
      <c r="G54" s="25"/>
      <c r="H54" s="25"/>
      <c r="I54" s="25"/>
      <c r="J54" s="25"/>
      <c r="K54" s="26"/>
      <c r="L54" s="26"/>
      <c r="M54" s="25"/>
      <c r="N54" s="25"/>
      <c r="O54" s="26"/>
      <c r="P54" s="25"/>
      <c r="Q54" s="25"/>
      <c r="R54" s="63"/>
      <c r="S54" s="25"/>
      <c r="U54" s="11" t="s">
        <v>54</v>
      </c>
      <c r="V54" s="43">
        <f>GETPIVOTDATA("Days of Therapy",$AV$2)/V52*1000</f>
        <v>65.727699530516432</v>
      </c>
      <c r="X54" s="41" t="s">
        <v>212</v>
      </c>
      <c r="Y54" s="47">
        <f>IFERROR(GETPIVOTDATA("Diagnosis",$X$2,"Diagnosis","Urinary tract infection (without catheter)")/V52*10000,0)</f>
        <v>0</v>
      </c>
    </row>
    <row r="55" spans="1:25" ht="15" customHeight="1" x14ac:dyDescent="0.35">
      <c r="A55" s="25"/>
      <c r="B55" s="25"/>
      <c r="C55" s="25"/>
      <c r="D55" s="25"/>
      <c r="E55" s="26"/>
      <c r="F55" s="26"/>
      <c r="G55" s="25"/>
      <c r="H55" s="25"/>
      <c r="I55" s="25"/>
      <c r="J55" s="25"/>
      <c r="K55" s="26"/>
      <c r="L55" s="26"/>
      <c r="M55" s="25"/>
      <c r="N55" s="25"/>
      <c r="O55" s="26"/>
      <c r="P55" s="25"/>
      <c r="Q55" s="25"/>
      <c r="R55" s="63"/>
      <c r="S55" s="25"/>
      <c r="U55" s="11" t="s">
        <v>229</v>
      </c>
      <c r="V55" s="44">
        <f>IFERROR(GETPIVOTDATA("SBAR Usage and Completeness",$BE$2,"SBAR Usage and Completeness","SBAR used and complete")/GETPIVOTDATA("SBAR Usage and Completeness",$BE$2),0)</f>
        <v>0.75</v>
      </c>
      <c r="X55" s="41" t="s">
        <v>214</v>
      </c>
      <c r="Y55" s="47">
        <f>IFERROR(GETPIVOTDATA("Diagnosis",$X$2,"Diagnosis","Urinary tract infection (with catheter)")/V52*10000,0)</f>
        <v>9.3896713615023479</v>
      </c>
    </row>
    <row r="56" spans="1:25" ht="15" customHeight="1" x14ac:dyDescent="0.35">
      <c r="A56" s="25"/>
      <c r="B56" s="25"/>
      <c r="C56" s="25"/>
      <c r="D56" s="25"/>
      <c r="E56" s="26"/>
      <c r="F56" s="26"/>
      <c r="G56" s="25"/>
      <c r="H56" s="25"/>
      <c r="I56" s="25"/>
      <c r="J56" s="25"/>
      <c r="K56" s="26"/>
      <c r="L56" s="26"/>
      <c r="M56" s="25"/>
      <c r="N56" s="25"/>
      <c r="O56" s="26"/>
      <c r="P56" s="25"/>
      <c r="Q56" s="25"/>
      <c r="R56" s="63"/>
      <c r="S56" s="25"/>
      <c r="U56" s="45" t="s">
        <v>56</v>
      </c>
      <c r="V56" s="46">
        <f>IFERROR(GETPIVOTDATA("SBAR Usage and Completeness",$BE$2,"SBAR Usage and Completeness","SBAR used and complete","Criteria Met to Start Antimicrobials?","Yes")/GETPIVOTDATA("SBAR Usage and Completeness",$BE$2,"SBAR Usage and Completeness","SBAR used and complete"),0)</f>
        <v>1</v>
      </c>
      <c r="X56" s="34" t="s">
        <v>96</v>
      </c>
      <c r="Y56" s="42">
        <f>SUMIF(Y57:Y60,"&gt;0")</f>
        <v>28.169014084507044</v>
      </c>
    </row>
    <row r="57" spans="1:25" ht="15" customHeight="1" x14ac:dyDescent="0.35">
      <c r="A57" s="25"/>
      <c r="B57" s="25"/>
      <c r="C57" s="25"/>
      <c r="D57" s="25"/>
      <c r="E57" s="26"/>
      <c r="F57" s="26"/>
      <c r="G57" s="25"/>
      <c r="H57" s="25"/>
      <c r="I57" s="25"/>
      <c r="J57" s="25"/>
      <c r="K57" s="26"/>
      <c r="L57" s="26"/>
      <c r="M57" s="25"/>
      <c r="N57" s="25"/>
      <c r="O57" s="26"/>
      <c r="P57" s="25"/>
      <c r="Q57" s="25"/>
      <c r="R57" s="63"/>
      <c r="S57" s="25"/>
      <c r="U57" s="11" t="s">
        <v>230</v>
      </c>
      <c r="V57" s="44">
        <f>IFERROR(GETPIVOTDATA("SBAR Usage and Completeness",$BE$2,"SBAR Usage and Completeness","SBAR used but incomplete")/GETPIVOTDATA("SBAR Usage and Completeness",$BE$2),0)</f>
        <v>0</v>
      </c>
      <c r="X57" s="41" t="s">
        <v>51</v>
      </c>
      <c r="Y57" s="47">
        <f>IFERROR(GETPIVOTDATA("Diagnosis",$X$2,"Diagnosis","pneumonia")/V52*10000,0)</f>
        <v>28.169014084507044</v>
      </c>
    </row>
    <row r="58" spans="1:25" ht="15" customHeight="1" x14ac:dyDescent="0.35">
      <c r="A58" s="25"/>
      <c r="B58" s="25"/>
      <c r="C58" s="25"/>
      <c r="D58" s="25"/>
      <c r="E58" s="26"/>
      <c r="F58" s="26"/>
      <c r="G58" s="25"/>
      <c r="H58" s="25"/>
      <c r="I58" s="25"/>
      <c r="J58" s="25"/>
      <c r="K58" s="26"/>
      <c r="L58" s="26"/>
      <c r="M58" s="25"/>
      <c r="N58" s="25"/>
      <c r="O58" s="26"/>
      <c r="P58" s="25"/>
      <c r="Q58" s="25"/>
      <c r="R58" s="63"/>
      <c r="S58" s="25"/>
      <c r="U58" s="11" t="s">
        <v>231</v>
      </c>
      <c r="V58" s="44">
        <f>IFERROR(GETPIVOTDATA("SBAR Usage and Completeness",$BE$2,"SBAR Usage and Completeness","SBAR not used")/GETPIVOTDATA("SBAR Usage and Completeness",$BE$2),0)</f>
        <v>0.25</v>
      </c>
      <c r="X58" s="41" t="s">
        <v>211</v>
      </c>
      <c r="Y58" s="47">
        <f>IFERROR(GETPIVOTDATA("Diagnosis",$X$2,"Diagnosis","influenza-like illness")/V52*10000,0)</f>
        <v>0</v>
      </c>
    </row>
    <row r="59" spans="1:25" ht="15" customHeight="1" x14ac:dyDescent="0.35">
      <c r="A59" s="25"/>
      <c r="B59" s="25"/>
      <c r="C59" s="25"/>
      <c r="D59" s="25"/>
      <c r="E59" s="26"/>
      <c r="F59" s="26"/>
      <c r="G59" s="25"/>
      <c r="H59" s="25"/>
      <c r="I59" s="25"/>
      <c r="J59" s="25"/>
      <c r="K59" s="26"/>
      <c r="L59" s="26"/>
      <c r="M59" s="25"/>
      <c r="N59" s="25"/>
      <c r="O59" s="26"/>
      <c r="P59" s="25"/>
      <c r="Q59" s="25"/>
      <c r="R59" s="63"/>
      <c r="S59" s="25"/>
      <c r="U59" s="11" t="s">
        <v>218</v>
      </c>
      <c r="V59" s="43">
        <f>IFERROR(GETPIVOTDATA("Microbiology Test Sent",$AS$2,"Microbiology Test Sent","Urinalysis and reflex culture and sensitivities")/V52*10000,0)</f>
        <v>9.3896713615023479</v>
      </c>
      <c r="X59" s="41" t="s">
        <v>104</v>
      </c>
      <c r="Y59" s="47">
        <f>IFERROR(GETPIVOTDATA("Diagnosis",$X$2,"Diagnosis","bronchitis or tracheobronchitis")/V52*10000,0)</f>
        <v>0</v>
      </c>
    </row>
    <row r="60" spans="1:25" ht="15" customHeight="1" x14ac:dyDescent="0.35">
      <c r="A60" s="25"/>
      <c r="B60" s="25"/>
      <c r="C60" s="25"/>
      <c r="D60" s="25"/>
      <c r="E60" s="26"/>
      <c r="F60" s="26"/>
      <c r="G60" s="25"/>
      <c r="H60" s="25"/>
      <c r="I60" s="25"/>
      <c r="J60" s="25"/>
      <c r="K60" s="26"/>
      <c r="L60" s="26"/>
      <c r="M60" s="25"/>
      <c r="N60" s="25"/>
      <c r="O60" s="26"/>
      <c r="P60" s="25"/>
      <c r="Q60" s="25"/>
      <c r="R60" s="63"/>
      <c r="S60" s="25"/>
      <c r="U60" s="11"/>
      <c r="V60" s="10"/>
      <c r="X60" s="41" t="s">
        <v>107</v>
      </c>
      <c r="Y60" s="47">
        <f>IFERROR(GETPIVOTDATA("Diagnosis",$X$2,"Diagnosis","common cold syndrome or pharyngitis")/V52*10000,0)</f>
        <v>0</v>
      </c>
    </row>
    <row r="61" spans="1:25" ht="15" customHeight="1" x14ac:dyDescent="0.35">
      <c r="A61" s="25"/>
      <c r="B61" s="25"/>
      <c r="C61" s="25"/>
      <c r="D61" s="25"/>
      <c r="E61" s="26"/>
      <c r="F61" s="26"/>
      <c r="G61" s="25"/>
      <c r="H61" s="25"/>
      <c r="I61" s="25"/>
      <c r="J61" s="25"/>
      <c r="K61" s="26"/>
      <c r="L61" s="26"/>
      <c r="M61" s="25"/>
      <c r="N61" s="25"/>
      <c r="O61" s="26"/>
      <c r="P61" s="25"/>
      <c r="Q61" s="25"/>
      <c r="R61" s="63"/>
      <c r="S61" s="25"/>
      <c r="X61" s="33" t="s">
        <v>88</v>
      </c>
      <c r="Y61" s="42">
        <f>IFERROR(GETPIVOTDATA("Diagnosis",$X$2,"Diagnosis","cellulitis, soft tissue, or wound infection")/V52*10000,0)</f>
        <v>0</v>
      </c>
    </row>
    <row r="62" spans="1:25" ht="15" customHeight="1" x14ac:dyDescent="0.35">
      <c r="A62" s="25"/>
      <c r="B62" s="25"/>
      <c r="C62" s="25"/>
      <c r="D62" s="25"/>
      <c r="E62" s="26"/>
      <c r="F62" s="26"/>
      <c r="G62" s="25"/>
      <c r="H62" s="25"/>
      <c r="I62" s="25"/>
      <c r="J62" s="25"/>
      <c r="K62" s="26"/>
      <c r="L62" s="26"/>
      <c r="M62" s="25"/>
      <c r="N62" s="25"/>
      <c r="O62" s="26"/>
      <c r="P62" s="25"/>
      <c r="Q62" s="25"/>
      <c r="R62" s="63"/>
      <c r="S62" s="25"/>
      <c r="X62" s="34" t="s">
        <v>97</v>
      </c>
      <c r="Y62" s="42">
        <f>SUMIF(Y63:Y65,"&gt;0")</f>
        <v>0</v>
      </c>
    </row>
    <row r="63" spans="1:25" ht="15" customHeight="1" x14ac:dyDescent="0.35">
      <c r="A63" s="25"/>
      <c r="B63" s="25"/>
      <c r="C63" s="25"/>
      <c r="D63" s="25"/>
      <c r="E63" s="26"/>
      <c r="F63" s="26"/>
      <c r="G63" s="25"/>
      <c r="H63" s="25"/>
      <c r="I63" s="25"/>
      <c r="J63" s="25"/>
      <c r="K63" s="26"/>
      <c r="L63" s="26"/>
      <c r="M63" s="25"/>
      <c r="N63" s="25"/>
      <c r="O63" s="26"/>
      <c r="P63" s="25"/>
      <c r="Q63" s="25"/>
      <c r="R63" s="63"/>
      <c r="S63" s="25"/>
      <c r="X63" s="41" t="s">
        <v>232</v>
      </c>
      <c r="Y63" s="47">
        <f>IFERROR(GETPIVOTDATA("Diagnosis",$X$2,"Diagnosis","Clostridium difficle infection")/V52*10000,0)</f>
        <v>0</v>
      </c>
    </row>
    <row r="64" spans="1:25" ht="15" customHeight="1" x14ac:dyDescent="0.35">
      <c r="A64" s="25"/>
      <c r="B64" s="25"/>
      <c r="C64" s="25"/>
      <c r="D64" s="25"/>
      <c r="E64" s="26"/>
      <c r="F64" s="26"/>
      <c r="G64" s="25"/>
      <c r="H64" s="25"/>
      <c r="I64" s="25"/>
      <c r="J64" s="25"/>
      <c r="K64" s="26"/>
      <c r="L64" s="26"/>
      <c r="M64" s="25"/>
      <c r="N64" s="25"/>
      <c r="O64" s="26"/>
      <c r="P64" s="25"/>
      <c r="Q64" s="25"/>
      <c r="R64" s="63"/>
      <c r="S64" s="25"/>
      <c r="X64" s="41" t="s">
        <v>82</v>
      </c>
      <c r="Y64" s="47">
        <f>IFERROR(GETPIVOTDATA("Diagnosis",$X$2,"Diagnosis","gastroenteritis")/V52*10000,0)</f>
        <v>0</v>
      </c>
    </row>
    <row r="65" spans="1:25" ht="15" customHeight="1" x14ac:dyDescent="0.35">
      <c r="A65" s="25"/>
      <c r="B65" s="25"/>
      <c r="C65" s="25"/>
      <c r="D65" s="25"/>
      <c r="E65" s="26"/>
      <c r="F65" s="26"/>
      <c r="G65" s="25"/>
      <c r="H65" s="25"/>
      <c r="I65" s="25"/>
      <c r="J65" s="25"/>
      <c r="K65" s="26"/>
      <c r="L65" s="26"/>
      <c r="M65" s="25"/>
      <c r="N65" s="25"/>
      <c r="O65" s="26"/>
      <c r="P65" s="25"/>
      <c r="Q65" s="25"/>
      <c r="R65" s="63"/>
      <c r="S65" s="25"/>
      <c r="X65" s="41" t="s">
        <v>110</v>
      </c>
      <c r="Y65" s="47">
        <f>IFERROR(GETPIVOTDATA("Diagnosis",$X$2,"Diagnosis","norovirus gastroenteritis")/V54*10000,0)</f>
        <v>0</v>
      </c>
    </row>
    <row r="66" spans="1:25" ht="15" customHeight="1" x14ac:dyDescent="0.35">
      <c r="A66" s="25"/>
      <c r="B66" s="25"/>
      <c r="C66" s="25"/>
      <c r="D66" s="25"/>
      <c r="E66" s="26"/>
      <c r="F66" s="26"/>
      <c r="G66" s="25"/>
      <c r="H66" s="25"/>
      <c r="I66" s="25"/>
      <c r="J66" s="25"/>
      <c r="K66" s="26"/>
      <c r="L66" s="26"/>
      <c r="M66" s="25"/>
      <c r="N66" s="25"/>
      <c r="O66" s="26"/>
      <c r="P66" s="25"/>
      <c r="Q66" s="25"/>
      <c r="R66" s="63"/>
      <c r="S66" s="25"/>
    </row>
    <row r="67" spans="1:25" ht="15" customHeight="1" x14ac:dyDescent="0.35">
      <c r="A67" s="25"/>
      <c r="B67" s="25"/>
      <c r="C67" s="25"/>
      <c r="D67" s="25"/>
      <c r="E67" s="26"/>
      <c r="F67" s="26"/>
      <c r="G67" s="25"/>
      <c r="H67" s="25"/>
      <c r="I67" s="25"/>
      <c r="J67" s="25"/>
      <c r="K67" s="26"/>
      <c r="L67" s="26"/>
      <c r="M67" s="25"/>
      <c r="N67" s="25"/>
      <c r="O67" s="26"/>
      <c r="P67" s="25"/>
      <c r="Q67" s="25"/>
      <c r="R67" s="63"/>
      <c r="S67" s="25"/>
    </row>
    <row r="68" spans="1:25" ht="15" customHeight="1" x14ac:dyDescent="0.35">
      <c r="A68" s="25"/>
      <c r="B68" s="25"/>
      <c r="C68" s="25"/>
      <c r="D68" s="25"/>
      <c r="E68" s="26"/>
      <c r="F68" s="26"/>
      <c r="G68" s="25"/>
      <c r="H68" s="25"/>
      <c r="I68" s="25"/>
      <c r="J68" s="25"/>
      <c r="K68" s="26"/>
      <c r="L68" s="26"/>
      <c r="M68" s="25"/>
      <c r="N68" s="25"/>
      <c r="O68" s="26"/>
      <c r="P68" s="25"/>
      <c r="Q68" s="25"/>
      <c r="R68" s="63"/>
      <c r="S68" s="25"/>
    </row>
    <row r="69" spans="1:25" ht="15" customHeight="1" x14ac:dyDescent="0.35">
      <c r="A69" s="25"/>
      <c r="B69" s="25"/>
      <c r="C69" s="25"/>
      <c r="D69" s="25"/>
      <c r="E69" s="26"/>
      <c r="F69" s="26"/>
      <c r="G69" s="25"/>
      <c r="H69" s="25"/>
      <c r="I69" s="25"/>
      <c r="J69" s="25"/>
      <c r="K69" s="26"/>
      <c r="L69" s="26"/>
      <c r="M69" s="25"/>
      <c r="N69" s="25"/>
      <c r="O69" s="26"/>
      <c r="P69" s="25"/>
      <c r="Q69" s="25"/>
      <c r="R69" s="63"/>
      <c r="S69" s="25"/>
    </row>
    <row r="70" spans="1:25" ht="15" customHeight="1" x14ac:dyDescent="0.35">
      <c r="A70" s="25"/>
      <c r="B70" s="25"/>
      <c r="C70" s="25"/>
      <c r="D70" s="25"/>
      <c r="E70" s="26"/>
      <c r="F70" s="26"/>
      <c r="G70" s="25"/>
      <c r="H70" s="25"/>
      <c r="I70" s="25"/>
      <c r="J70" s="25"/>
      <c r="K70" s="26"/>
      <c r="L70" s="26"/>
      <c r="M70" s="25"/>
      <c r="N70" s="25"/>
      <c r="O70" s="26"/>
      <c r="P70" s="25"/>
      <c r="Q70" s="25"/>
      <c r="R70" s="63"/>
      <c r="S70" s="25"/>
    </row>
    <row r="71" spans="1:25" ht="15" customHeight="1" x14ac:dyDescent="0.35">
      <c r="A71" s="25"/>
      <c r="B71" s="25"/>
      <c r="C71" s="25"/>
      <c r="D71" s="25"/>
      <c r="E71" s="26"/>
      <c r="F71" s="26"/>
      <c r="G71" s="25"/>
      <c r="H71" s="25"/>
      <c r="I71" s="25"/>
      <c r="J71" s="25"/>
      <c r="K71" s="26"/>
      <c r="L71" s="26"/>
      <c r="M71" s="25"/>
      <c r="N71" s="25"/>
      <c r="O71" s="26"/>
      <c r="P71" s="25"/>
      <c r="Q71" s="25"/>
      <c r="R71" s="63"/>
      <c r="S71" s="25"/>
    </row>
    <row r="72" spans="1:25" ht="15" customHeight="1" x14ac:dyDescent="0.35">
      <c r="A72" s="25"/>
      <c r="B72" s="25"/>
      <c r="C72" s="25"/>
      <c r="D72" s="25"/>
      <c r="E72" s="26"/>
      <c r="F72" s="26"/>
      <c r="G72" s="25"/>
      <c r="H72" s="25"/>
      <c r="I72" s="25"/>
      <c r="J72" s="25"/>
      <c r="K72" s="26"/>
      <c r="L72" s="26"/>
      <c r="M72" s="25"/>
      <c r="N72" s="25"/>
      <c r="O72" s="26"/>
      <c r="P72" s="25"/>
      <c r="Q72" s="25"/>
      <c r="R72" s="63"/>
      <c r="S72" s="25"/>
      <c r="Y72"/>
    </row>
    <row r="73" spans="1:25" ht="15" customHeight="1" x14ac:dyDescent="0.35">
      <c r="A73" s="25"/>
      <c r="B73" s="25"/>
      <c r="C73" s="25"/>
      <c r="D73" s="25"/>
      <c r="E73" s="26"/>
      <c r="F73" s="26"/>
      <c r="G73" s="25"/>
      <c r="H73" s="25"/>
      <c r="I73" s="25"/>
      <c r="J73" s="25"/>
      <c r="K73" s="26"/>
      <c r="L73" s="26"/>
      <c r="M73" s="25"/>
      <c r="N73" s="25"/>
      <c r="O73" s="26"/>
      <c r="P73" s="25"/>
      <c r="Q73" s="25"/>
      <c r="R73" s="63"/>
      <c r="S73" s="25"/>
      <c r="Y73"/>
    </row>
    <row r="74" spans="1:25" ht="15" customHeight="1" x14ac:dyDescent="0.35">
      <c r="A74" s="25"/>
      <c r="B74" s="25"/>
      <c r="C74" s="25"/>
      <c r="D74" s="25"/>
      <c r="E74" s="26"/>
      <c r="F74" s="26"/>
      <c r="G74" s="25"/>
      <c r="H74" s="25"/>
      <c r="I74" s="25"/>
      <c r="J74" s="25"/>
      <c r="K74" s="26"/>
      <c r="L74" s="26"/>
      <c r="M74" s="25"/>
      <c r="N74" s="25"/>
      <c r="O74" s="26"/>
      <c r="P74" s="25"/>
      <c r="Q74" s="25"/>
      <c r="R74" s="63"/>
      <c r="S74" s="25"/>
      <c r="Y74"/>
    </row>
    <row r="75" spans="1:25" ht="15" customHeight="1" x14ac:dyDescent="0.35">
      <c r="A75" s="25"/>
      <c r="B75" s="25"/>
      <c r="C75" s="25"/>
      <c r="D75" s="25"/>
      <c r="E75" s="26"/>
      <c r="F75" s="26"/>
      <c r="G75" s="25"/>
      <c r="H75" s="25"/>
      <c r="I75" s="25"/>
      <c r="J75" s="25"/>
      <c r="K75" s="26"/>
      <c r="L75" s="26"/>
      <c r="M75" s="25"/>
      <c r="N75" s="25"/>
      <c r="O75" s="26"/>
      <c r="P75" s="25"/>
      <c r="Q75" s="25"/>
      <c r="R75" s="63"/>
      <c r="S75" s="25"/>
      <c r="Y75"/>
    </row>
    <row r="76" spans="1:25" ht="15" customHeight="1" x14ac:dyDescent="0.35">
      <c r="A76" s="25"/>
      <c r="B76" s="25"/>
      <c r="C76" s="25"/>
      <c r="D76" s="25"/>
      <c r="E76" s="26"/>
      <c r="F76" s="26"/>
      <c r="G76" s="25"/>
      <c r="H76" s="25"/>
      <c r="I76" s="25"/>
      <c r="J76" s="25"/>
      <c r="K76" s="26"/>
      <c r="L76" s="26"/>
      <c r="M76" s="25"/>
      <c r="N76" s="25"/>
      <c r="O76" s="26"/>
      <c r="P76" s="25"/>
      <c r="Q76" s="25"/>
      <c r="R76" s="63"/>
      <c r="S76" s="25"/>
      <c r="Y76"/>
    </row>
    <row r="77" spans="1:25" ht="15" customHeight="1" x14ac:dyDescent="0.35">
      <c r="A77" s="25"/>
      <c r="B77" s="25"/>
      <c r="C77" s="25"/>
      <c r="D77" s="25"/>
      <c r="E77" s="26"/>
      <c r="F77" s="26"/>
      <c r="G77" s="25"/>
      <c r="H77" s="25"/>
      <c r="I77" s="25"/>
      <c r="J77" s="25"/>
      <c r="K77" s="26"/>
      <c r="L77" s="26"/>
      <c r="M77" s="25"/>
      <c r="N77" s="25"/>
      <c r="O77" s="26"/>
      <c r="P77" s="25"/>
      <c r="Q77" s="25"/>
      <c r="R77" s="63"/>
      <c r="S77" s="25"/>
      <c r="W77"/>
      <c r="X77"/>
      <c r="Y77"/>
    </row>
    <row r="78" spans="1:25" ht="15" customHeight="1" x14ac:dyDescent="0.35">
      <c r="A78" s="25"/>
      <c r="B78" s="25"/>
      <c r="C78" s="25"/>
      <c r="D78" s="25"/>
      <c r="E78" s="26"/>
      <c r="F78" s="26"/>
      <c r="G78" s="25"/>
      <c r="H78" s="25"/>
      <c r="I78" s="25"/>
      <c r="J78" s="25"/>
      <c r="K78" s="26"/>
      <c r="L78" s="26"/>
      <c r="M78" s="25"/>
      <c r="N78" s="25"/>
      <c r="O78" s="26"/>
      <c r="P78" s="25"/>
      <c r="Q78" s="25"/>
      <c r="R78" s="63"/>
      <c r="S78" s="25"/>
    </row>
    <row r="79" spans="1:25" ht="15" customHeight="1" x14ac:dyDescent="0.35">
      <c r="A79" s="25"/>
      <c r="B79" s="25"/>
      <c r="C79" s="25"/>
      <c r="D79" s="25"/>
      <c r="E79" s="26"/>
      <c r="F79" s="26"/>
      <c r="G79" s="25"/>
      <c r="H79" s="25"/>
      <c r="I79" s="25"/>
      <c r="J79" s="25"/>
      <c r="K79" s="26"/>
      <c r="L79" s="26"/>
      <c r="M79" s="25"/>
      <c r="N79" s="25"/>
      <c r="O79" s="26"/>
      <c r="P79" s="25"/>
      <c r="Q79" s="25"/>
      <c r="R79" s="63"/>
      <c r="S79" s="25"/>
    </row>
    <row r="80" spans="1:25" ht="15" customHeight="1" x14ac:dyDescent="0.35">
      <c r="A80" s="25"/>
      <c r="B80" s="25"/>
      <c r="C80" s="25"/>
      <c r="D80" s="25"/>
      <c r="E80" s="26"/>
      <c r="F80" s="26"/>
      <c r="G80" s="25"/>
      <c r="H80" s="25"/>
      <c r="I80" s="25"/>
      <c r="J80" s="25"/>
      <c r="K80" s="26"/>
      <c r="L80" s="26"/>
      <c r="M80" s="25"/>
      <c r="N80" s="25"/>
      <c r="O80" s="26"/>
      <c r="P80" s="25"/>
      <c r="Q80" s="25"/>
      <c r="R80" s="63"/>
      <c r="S80" s="25"/>
    </row>
    <row r="81" spans="1:19" ht="15" customHeight="1" x14ac:dyDescent="0.35">
      <c r="A81" s="25"/>
      <c r="B81" s="25"/>
      <c r="C81" s="25"/>
      <c r="D81" s="25"/>
      <c r="E81" s="26"/>
      <c r="F81" s="26"/>
      <c r="G81" s="25"/>
      <c r="H81" s="25"/>
      <c r="I81" s="25"/>
      <c r="J81" s="25"/>
      <c r="K81" s="26"/>
      <c r="L81" s="26"/>
      <c r="M81" s="25"/>
      <c r="N81" s="25"/>
      <c r="O81" s="26"/>
      <c r="P81" s="25"/>
      <c r="Q81" s="25"/>
      <c r="R81" s="63"/>
      <c r="S81" s="25"/>
    </row>
    <row r="82" spans="1:19" ht="15" customHeight="1" x14ac:dyDescent="0.35">
      <c r="A82" s="25"/>
      <c r="B82" s="25"/>
      <c r="C82" s="25"/>
      <c r="D82" s="25"/>
      <c r="E82" s="26"/>
      <c r="F82" s="26"/>
      <c r="G82" s="25"/>
      <c r="H82" s="25"/>
      <c r="I82" s="25"/>
      <c r="J82" s="25"/>
      <c r="K82" s="26"/>
      <c r="L82" s="26"/>
      <c r="M82" s="25"/>
      <c r="N82" s="25"/>
      <c r="O82" s="26"/>
      <c r="P82" s="25"/>
      <c r="Q82" s="25"/>
      <c r="R82" s="63"/>
      <c r="S82" s="25"/>
    </row>
    <row r="83" spans="1:19" ht="15" customHeight="1" x14ac:dyDescent="0.35">
      <c r="A83" s="25"/>
      <c r="B83" s="25"/>
      <c r="C83" s="25"/>
      <c r="D83" s="25"/>
      <c r="E83" s="26"/>
      <c r="F83" s="26"/>
      <c r="G83" s="25"/>
      <c r="H83" s="25"/>
      <c r="I83" s="25"/>
      <c r="J83" s="25"/>
      <c r="K83" s="26"/>
      <c r="L83" s="26"/>
      <c r="M83" s="25"/>
      <c r="N83" s="25"/>
      <c r="O83" s="26"/>
      <c r="P83" s="25"/>
      <c r="Q83" s="25"/>
      <c r="R83" s="63"/>
      <c r="S83" s="25"/>
    </row>
    <row r="84" spans="1:19" ht="15" customHeight="1" x14ac:dyDescent="0.35">
      <c r="A84" s="25"/>
      <c r="B84" s="25"/>
      <c r="C84" s="25"/>
      <c r="D84" s="25"/>
      <c r="E84" s="26"/>
      <c r="F84" s="26"/>
      <c r="G84" s="25"/>
      <c r="H84" s="25"/>
      <c r="I84" s="25"/>
      <c r="J84" s="25"/>
      <c r="K84" s="26"/>
      <c r="L84" s="26"/>
      <c r="M84" s="25"/>
      <c r="N84" s="25"/>
      <c r="O84" s="26"/>
      <c r="P84" s="25"/>
      <c r="Q84" s="25"/>
      <c r="R84" s="63"/>
      <c r="S84" s="25"/>
    </row>
    <row r="85" spans="1:19" ht="15" customHeight="1" x14ac:dyDescent="0.35">
      <c r="A85" s="25"/>
      <c r="B85" s="25"/>
      <c r="C85" s="25"/>
      <c r="D85" s="25"/>
      <c r="E85" s="26"/>
      <c r="F85" s="26"/>
      <c r="G85" s="25"/>
      <c r="H85" s="25"/>
      <c r="I85" s="25"/>
      <c r="J85" s="25"/>
      <c r="K85" s="26"/>
      <c r="L85" s="26"/>
      <c r="M85" s="25"/>
      <c r="N85" s="25"/>
      <c r="O85" s="26"/>
      <c r="P85" s="25"/>
      <c r="Q85" s="25"/>
      <c r="R85" s="63"/>
      <c r="S85" s="25"/>
    </row>
    <row r="86" spans="1:19" ht="15" customHeight="1" x14ac:dyDescent="0.35">
      <c r="A86" s="25"/>
      <c r="B86" s="25"/>
      <c r="C86" s="25"/>
      <c r="D86" s="25"/>
      <c r="E86" s="26"/>
      <c r="F86" s="26"/>
      <c r="G86" s="25"/>
      <c r="H86" s="25"/>
      <c r="I86" s="25"/>
      <c r="J86" s="25"/>
      <c r="K86" s="26"/>
      <c r="L86" s="26"/>
      <c r="M86" s="25"/>
      <c r="N86" s="25"/>
      <c r="O86" s="26"/>
      <c r="P86" s="25"/>
      <c r="Q86" s="25"/>
      <c r="R86" s="63"/>
      <c r="S86" s="25"/>
    </row>
    <row r="87" spans="1:19" ht="15" customHeight="1" x14ac:dyDescent="0.35">
      <c r="A87" s="25"/>
      <c r="B87" s="25"/>
      <c r="C87" s="25"/>
      <c r="D87" s="25"/>
      <c r="E87" s="26"/>
      <c r="F87" s="26"/>
      <c r="G87" s="25"/>
      <c r="H87" s="25"/>
      <c r="I87" s="25"/>
      <c r="J87" s="25"/>
      <c r="K87" s="26"/>
      <c r="L87" s="26"/>
      <c r="M87" s="25"/>
      <c r="N87" s="25"/>
      <c r="O87" s="26"/>
      <c r="P87" s="25"/>
      <c r="Q87" s="25"/>
      <c r="R87" s="63"/>
      <c r="S87" s="25"/>
    </row>
    <row r="88" spans="1:19" ht="15" customHeight="1" x14ac:dyDescent="0.35">
      <c r="A88" s="25"/>
      <c r="B88" s="25"/>
      <c r="C88" s="25"/>
      <c r="D88" s="25"/>
      <c r="E88" s="26"/>
      <c r="F88" s="26"/>
      <c r="G88" s="25"/>
      <c r="H88" s="25"/>
      <c r="I88" s="25"/>
      <c r="J88" s="25"/>
      <c r="K88" s="26"/>
      <c r="L88" s="26"/>
      <c r="M88" s="25"/>
      <c r="N88" s="25"/>
      <c r="O88" s="26"/>
      <c r="P88" s="25"/>
      <c r="Q88" s="25"/>
      <c r="R88" s="63"/>
      <c r="S88" s="25"/>
    </row>
    <row r="89" spans="1:19" ht="15" customHeight="1" x14ac:dyDescent="0.35">
      <c r="A89" s="25"/>
      <c r="B89" s="25"/>
      <c r="C89" s="25"/>
      <c r="D89" s="25"/>
      <c r="E89" s="26"/>
      <c r="F89" s="26"/>
      <c r="G89" s="25"/>
      <c r="H89" s="25"/>
      <c r="I89" s="25"/>
      <c r="J89" s="25"/>
      <c r="K89" s="26"/>
      <c r="L89" s="26"/>
      <c r="M89" s="25"/>
      <c r="N89" s="25"/>
      <c r="O89" s="26"/>
      <c r="P89" s="25"/>
      <c r="Q89" s="25"/>
      <c r="R89" s="63"/>
      <c r="S89" s="25"/>
    </row>
    <row r="90" spans="1:19" ht="15" customHeight="1" x14ac:dyDescent="0.35">
      <c r="A90" s="25"/>
      <c r="B90" s="25"/>
      <c r="C90" s="25"/>
      <c r="D90" s="25"/>
      <c r="E90" s="26"/>
      <c r="F90" s="26"/>
      <c r="G90" s="25"/>
      <c r="H90" s="25"/>
      <c r="I90" s="25"/>
      <c r="J90" s="25"/>
      <c r="K90" s="26"/>
      <c r="L90" s="26"/>
      <c r="M90" s="25"/>
      <c r="N90" s="25"/>
      <c r="O90" s="26"/>
      <c r="P90" s="25"/>
      <c r="Q90" s="25"/>
      <c r="R90" s="63"/>
      <c r="S90" s="25"/>
    </row>
    <row r="91" spans="1:19" ht="15" customHeight="1" x14ac:dyDescent="0.35">
      <c r="A91" s="25"/>
      <c r="B91" s="25"/>
      <c r="C91" s="25"/>
      <c r="D91" s="25"/>
      <c r="E91" s="26"/>
      <c r="F91" s="26"/>
      <c r="G91" s="25"/>
      <c r="H91" s="25"/>
      <c r="I91" s="25"/>
      <c r="J91" s="25"/>
      <c r="K91" s="26"/>
      <c r="L91" s="26"/>
      <c r="M91" s="25"/>
      <c r="N91" s="25"/>
      <c r="O91" s="26"/>
      <c r="P91" s="25"/>
      <c r="Q91" s="25"/>
      <c r="R91" s="63"/>
      <c r="S91" s="25"/>
    </row>
    <row r="92" spans="1:19" ht="15" customHeight="1" x14ac:dyDescent="0.35">
      <c r="A92" s="25"/>
      <c r="B92" s="25"/>
      <c r="C92" s="25"/>
      <c r="D92" s="25"/>
      <c r="E92" s="26"/>
      <c r="F92" s="26"/>
      <c r="G92" s="25"/>
      <c r="H92" s="25"/>
      <c r="I92" s="25"/>
      <c r="J92" s="25"/>
      <c r="K92" s="26"/>
      <c r="L92" s="26"/>
      <c r="M92" s="25"/>
      <c r="N92" s="25"/>
      <c r="O92" s="26"/>
      <c r="P92" s="25"/>
      <c r="Q92" s="25"/>
      <c r="R92" s="63"/>
      <c r="S92" s="25"/>
    </row>
    <row r="93" spans="1:19" ht="15" customHeight="1" x14ac:dyDescent="0.35">
      <c r="A93" s="25"/>
      <c r="B93" s="25"/>
      <c r="C93" s="25"/>
      <c r="D93" s="25"/>
      <c r="E93" s="26"/>
      <c r="F93" s="26"/>
      <c r="G93" s="25"/>
      <c r="H93" s="25"/>
      <c r="I93" s="25"/>
      <c r="J93" s="25"/>
      <c r="K93" s="26"/>
      <c r="L93" s="26"/>
      <c r="M93" s="25"/>
      <c r="N93" s="25"/>
      <c r="O93" s="26"/>
      <c r="P93" s="25"/>
      <c r="Q93" s="25"/>
      <c r="R93" s="63"/>
      <c r="S93" s="25"/>
    </row>
    <row r="94" spans="1:19" ht="15" customHeight="1" x14ac:dyDescent="0.35">
      <c r="A94" s="25"/>
      <c r="B94" s="25"/>
      <c r="C94" s="25"/>
      <c r="D94" s="25"/>
      <c r="E94" s="26"/>
      <c r="F94" s="26"/>
      <c r="G94" s="25"/>
      <c r="H94" s="25"/>
      <c r="I94" s="25"/>
      <c r="J94" s="25"/>
      <c r="K94" s="26"/>
      <c r="L94" s="26"/>
      <c r="M94" s="25"/>
      <c r="N94" s="25"/>
      <c r="O94" s="26"/>
      <c r="P94" s="25"/>
      <c r="Q94" s="25"/>
      <c r="R94" s="63"/>
      <c r="S94" s="25"/>
    </row>
    <row r="95" spans="1:19" ht="15" customHeight="1" x14ac:dyDescent="0.35">
      <c r="A95" s="25"/>
      <c r="B95" s="25"/>
      <c r="C95" s="25"/>
      <c r="D95" s="25"/>
      <c r="E95" s="26"/>
      <c r="F95" s="26"/>
      <c r="G95" s="25"/>
      <c r="H95" s="25"/>
      <c r="I95" s="25"/>
      <c r="J95" s="25"/>
      <c r="K95" s="26"/>
      <c r="L95" s="26"/>
      <c r="M95" s="25"/>
      <c r="N95" s="25"/>
      <c r="O95" s="26"/>
      <c r="P95" s="25"/>
      <c r="Q95" s="25"/>
      <c r="R95" s="63"/>
      <c r="S95" s="25"/>
    </row>
    <row r="96" spans="1:19" ht="15" customHeight="1" x14ac:dyDescent="0.35">
      <c r="A96" s="25"/>
      <c r="B96" s="25"/>
      <c r="C96" s="25"/>
      <c r="D96" s="25"/>
      <c r="E96" s="26"/>
      <c r="F96" s="26"/>
      <c r="G96" s="25"/>
      <c r="H96" s="25"/>
      <c r="I96" s="25"/>
      <c r="J96" s="25"/>
      <c r="K96" s="26"/>
      <c r="L96" s="26"/>
      <c r="M96" s="25"/>
      <c r="N96" s="25"/>
      <c r="O96" s="26"/>
      <c r="P96" s="25"/>
      <c r="Q96" s="25"/>
      <c r="R96" s="63"/>
      <c r="S96" s="25"/>
    </row>
    <row r="97" spans="1:19" ht="15" customHeight="1" x14ac:dyDescent="0.35">
      <c r="A97" s="25"/>
      <c r="B97" s="25"/>
      <c r="C97" s="25"/>
      <c r="D97" s="25"/>
      <c r="E97" s="26"/>
      <c r="F97" s="26"/>
      <c r="G97" s="25"/>
      <c r="H97" s="25"/>
      <c r="I97" s="25"/>
      <c r="J97" s="25"/>
      <c r="K97" s="26"/>
      <c r="L97" s="26"/>
      <c r="M97" s="25"/>
      <c r="N97" s="25"/>
      <c r="O97" s="26"/>
      <c r="P97" s="25"/>
      <c r="Q97" s="25"/>
      <c r="R97" s="63"/>
      <c r="S97" s="25"/>
    </row>
    <row r="98" spans="1:19" ht="15" customHeight="1" x14ac:dyDescent="0.35">
      <c r="A98" s="25"/>
      <c r="B98" s="25"/>
      <c r="C98" s="25"/>
      <c r="D98" s="25"/>
      <c r="E98" s="26"/>
      <c r="F98" s="26"/>
      <c r="G98" s="25"/>
      <c r="H98" s="25"/>
      <c r="I98" s="25"/>
      <c r="J98" s="25"/>
      <c r="K98" s="26"/>
      <c r="L98" s="26"/>
      <c r="M98" s="25"/>
      <c r="N98" s="25"/>
      <c r="O98" s="26"/>
      <c r="P98" s="25"/>
      <c r="Q98" s="25"/>
      <c r="R98" s="63"/>
      <c r="S98" s="25"/>
    </row>
    <row r="99" spans="1:19" ht="15" customHeight="1" x14ac:dyDescent="0.35">
      <c r="A99" s="25"/>
      <c r="B99" s="25"/>
      <c r="C99" s="25"/>
      <c r="D99" s="25"/>
      <c r="E99" s="26"/>
      <c r="F99" s="26"/>
      <c r="G99" s="25"/>
      <c r="H99" s="25"/>
      <c r="I99" s="25"/>
      <c r="J99" s="25"/>
      <c r="K99" s="26"/>
      <c r="L99" s="26"/>
      <c r="M99" s="25"/>
      <c r="N99" s="25"/>
      <c r="O99" s="26"/>
      <c r="P99" s="25"/>
      <c r="Q99" s="25"/>
      <c r="R99" s="63"/>
      <c r="S99" s="25"/>
    </row>
    <row r="100" spans="1:19" ht="15" customHeight="1" x14ac:dyDescent="0.35">
      <c r="A100" s="25"/>
      <c r="B100" s="25"/>
      <c r="C100" s="25"/>
      <c r="D100" s="25"/>
      <c r="E100" s="26"/>
      <c r="F100" s="26"/>
      <c r="G100" s="25"/>
      <c r="H100" s="25"/>
      <c r="I100" s="25"/>
      <c r="J100" s="25"/>
      <c r="K100" s="26"/>
      <c r="L100" s="26"/>
      <c r="M100" s="25"/>
      <c r="N100" s="25"/>
      <c r="O100" s="26"/>
      <c r="P100" s="25"/>
      <c r="Q100" s="25"/>
      <c r="R100" s="63"/>
      <c r="S100" s="25"/>
    </row>
    <row r="101" spans="1:19" ht="15" customHeight="1" x14ac:dyDescent="0.35">
      <c r="A101" s="25"/>
      <c r="B101" s="25"/>
      <c r="C101" s="25"/>
      <c r="D101" s="25"/>
      <c r="E101" s="26"/>
      <c r="F101" s="26"/>
      <c r="G101" s="25"/>
      <c r="H101" s="25"/>
      <c r="I101" s="25"/>
      <c r="J101" s="25"/>
      <c r="K101" s="26"/>
      <c r="L101" s="26"/>
      <c r="M101" s="25"/>
      <c r="N101" s="25"/>
      <c r="O101" s="26"/>
      <c r="P101" s="25"/>
      <c r="Q101" s="25"/>
      <c r="R101" s="63"/>
      <c r="S101" s="25"/>
    </row>
    <row r="102" spans="1:19" ht="15" customHeight="1" x14ac:dyDescent="0.35">
      <c r="A102" s="25"/>
      <c r="B102" s="25"/>
      <c r="C102" s="25"/>
      <c r="D102" s="25"/>
      <c r="E102" s="26"/>
      <c r="F102" s="26"/>
      <c r="G102" s="25"/>
      <c r="H102" s="25"/>
      <c r="I102" s="25"/>
      <c r="J102" s="25"/>
      <c r="K102" s="26"/>
      <c r="L102" s="26"/>
      <c r="M102" s="25"/>
      <c r="N102" s="25"/>
      <c r="O102" s="26"/>
      <c r="P102" s="25"/>
      <c r="Q102" s="25"/>
      <c r="R102" s="63"/>
      <c r="S102" s="25"/>
    </row>
    <row r="103" spans="1:19" ht="15" customHeight="1" x14ac:dyDescent="0.35">
      <c r="A103" s="25"/>
      <c r="B103" s="25"/>
      <c r="C103" s="25"/>
      <c r="D103" s="25"/>
      <c r="E103" s="26"/>
      <c r="F103" s="26"/>
      <c r="G103" s="25"/>
      <c r="H103" s="25"/>
      <c r="I103" s="25"/>
      <c r="J103" s="25"/>
      <c r="K103" s="26"/>
      <c r="L103" s="26"/>
      <c r="M103" s="25"/>
      <c r="N103" s="25"/>
      <c r="O103" s="26"/>
      <c r="P103" s="25"/>
      <c r="Q103" s="25"/>
      <c r="R103" s="63"/>
      <c r="S103" s="25"/>
    </row>
    <row r="104" spans="1:19" ht="15" customHeight="1" x14ac:dyDescent="0.35">
      <c r="A104" s="25"/>
      <c r="B104" s="25"/>
      <c r="C104" s="25"/>
      <c r="D104" s="25"/>
      <c r="E104" s="26"/>
      <c r="F104" s="26"/>
      <c r="G104" s="25"/>
      <c r="H104" s="25"/>
      <c r="I104" s="25"/>
      <c r="J104" s="25"/>
      <c r="K104" s="26"/>
      <c r="L104" s="26"/>
      <c r="M104" s="25"/>
      <c r="N104" s="25"/>
      <c r="O104" s="26"/>
      <c r="P104" s="25"/>
      <c r="Q104" s="25"/>
      <c r="R104" s="63"/>
      <c r="S104" s="25"/>
    </row>
    <row r="105" spans="1:19" ht="15" customHeight="1" x14ac:dyDescent="0.35">
      <c r="A105" s="25"/>
      <c r="B105" s="25"/>
      <c r="C105" s="25"/>
      <c r="D105" s="25"/>
      <c r="E105" s="26"/>
      <c r="F105" s="26"/>
      <c r="G105" s="25"/>
      <c r="H105" s="25"/>
      <c r="I105" s="25"/>
      <c r="J105" s="25"/>
      <c r="K105" s="26"/>
      <c r="L105" s="26"/>
      <c r="M105" s="25"/>
      <c r="N105" s="25"/>
      <c r="O105" s="26"/>
      <c r="P105" s="25"/>
      <c r="Q105" s="25"/>
      <c r="R105" s="63"/>
      <c r="S105" s="25"/>
    </row>
    <row r="106" spans="1:19" ht="15" customHeight="1" x14ac:dyDescent="0.35">
      <c r="A106" s="25"/>
      <c r="B106" s="25"/>
      <c r="C106" s="25"/>
      <c r="D106" s="25"/>
      <c r="E106" s="26"/>
      <c r="F106" s="26"/>
      <c r="G106" s="25"/>
      <c r="H106" s="25"/>
      <c r="I106" s="25"/>
      <c r="J106" s="25"/>
      <c r="K106" s="26"/>
      <c r="L106" s="26"/>
      <c r="M106" s="25"/>
      <c r="N106" s="25"/>
      <c r="O106" s="26"/>
      <c r="P106" s="25"/>
      <c r="Q106" s="25"/>
      <c r="R106" s="63"/>
      <c r="S106" s="25"/>
    </row>
    <row r="107" spans="1:19" ht="15" customHeight="1" x14ac:dyDescent="0.35">
      <c r="A107" s="25"/>
      <c r="B107" s="25"/>
      <c r="C107" s="25"/>
      <c r="D107" s="25"/>
      <c r="E107" s="26"/>
      <c r="F107" s="26"/>
      <c r="G107" s="25"/>
      <c r="H107" s="25"/>
      <c r="I107" s="25"/>
      <c r="J107" s="25"/>
      <c r="K107" s="26"/>
      <c r="L107" s="26"/>
      <c r="M107" s="25"/>
      <c r="N107" s="25"/>
      <c r="O107" s="26"/>
      <c r="P107" s="25"/>
      <c r="Q107" s="25"/>
      <c r="R107" s="63"/>
      <c r="S107" s="25"/>
    </row>
    <row r="108" spans="1:19" ht="15" customHeight="1" x14ac:dyDescent="0.35">
      <c r="A108" s="25"/>
      <c r="B108" s="25"/>
      <c r="C108" s="25"/>
      <c r="D108" s="25"/>
      <c r="E108" s="26"/>
      <c r="F108" s="26"/>
      <c r="G108" s="25"/>
      <c r="H108" s="25"/>
      <c r="I108" s="25"/>
      <c r="J108" s="25"/>
      <c r="K108" s="26"/>
      <c r="L108" s="26"/>
      <c r="M108" s="25"/>
      <c r="N108" s="25"/>
      <c r="O108" s="26"/>
      <c r="P108" s="25"/>
      <c r="Q108" s="25"/>
      <c r="R108" s="63"/>
      <c r="S108" s="25"/>
    </row>
    <row r="109" spans="1:19" ht="15" customHeight="1" x14ac:dyDescent="0.35">
      <c r="A109" s="25"/>
      <c r="B109" s="25"/>
      <c r="C109" s="25"/>
      <c r="D109" s="25"/>
      <c r="E109" s="26"/>
      <c r="F109" s="26"/>
      <c r="G109" s="25"/>
      <c r="H109" s="25"/>
      <c r="I109" s="25"/>
      <c r="J109" s="25"/>
      <c r="K109" s="26"/>
      <c r="L109" s="26"/>
      <c r="M109" s="25"/>
      <c r="N109" s="25"/>
      <c r="O109" s="26"/>
      <c r="P109" s="25"/>
      <c r="Q109" s="25"/>
      <c r="R109" s="63"/>
      <c r="S109" s="25"/>
    </row>
    <row r="110" spans="1:19" ht="15" customHeight="1" x14ac:dyDescent="0.35">
      <c r="A110" s="25"/>
      <c r="B110" s="25"/>
      <c r="C110" s="25"/>
      <c r="D110" s="25"/>
      <c r="E110" s="26"/>
      <c r="F110" s="26"/>
      <c r="G110" s="25"/>
      <c r="H110" s="25"/>
      <c r="I110" s="25"/>
      <c r="J110" s="25"/>
      <c r="K110" s="26"/>
      <c r="L110" s="26"/>
      <c r="M110" s="25"/>
      <c r="N110" s="25"/>
      <c r="O110" s="26"/>
      <c r="P110" s="25"/>
      <c r="Q110" s="25"/>
      <c r="R110" s="63"/>
      <c r="S110" s="25"/>
    </row>
    <row r="111" spans="1:19" ht="15" customHeight="1" x14ac:dyDescent="0.35">
      <c r="A111" s="25"/>
      <c r="B111" s="25"/>
      <c r="C111" s="25"/>
      <c r="D111" s="25"/>
      <c r="E111" s="26"/>
      <c r="F111" s="26"/>
      <c r="G111" s="25"/>
      <c r="H111" s="25"/>
      <c r="I111" s="25"/>
      <c r="J111" s="25"/>
      <c r="K111" s="26"/>
      <c r="L111" s="26"/>
      <c r="M111" s="25"/>
      <c r="N111" s="25"/>
      <c r="O111" s="26"/>
      <c r="P111" s="25"/>
      <c r="Q111" s="25"/>
      <c r="R111" s="63"/>
      <c r="S111" s="25"/>
    </row>
    <row r="112" spans="1:19" ht="15" customHeight="1" x14ac:dyDescent="0.35">
      <c r="A112" s="25"/>
      <c r="B112" s="25"/>
      <c r="C112" s="25"/>
      <c r="D112" s="25"/>
      <c r="E112" s="26"/>
      <c r="F112" s="26"/>
      <c r="G112" s="25"/>
      <c r="H112" s="25"/>
      <c r="I112" s="25"/>
      <c r="J112" s="25"/>
      <c r="K112" s="26"/>
      <c r="L112" s="26"/>
      <c r="M112" s="25"/>
      <c r="N112" s="25"/>
      <c r="O112" s="26"/>
      <c r="P112" s="25"/>
      <c r="Q112" s="25"/>
      <c r="R112" s="63"/>
      <c r="S112" s="25"/>
    </row>
    <row r="113" spans="1:19" ht="15" customHeight="1" x14ac:dyDescent="0.35">
      <c r="A113" s="25"/>
      <c r="B113" s="25"/>
      <c r="C113" s="25"/>
      <c r="D113" s="25"/>
      <c r="E113" s="26"/>
      <c r="F113" s="26"/>
      <c r="G113" s="25"/>
      <c r="H113" s="25"/>
      <c r="I113" s="25"/>
      <c r="J113" s="25"/>
      <c r="K113" s="26"/>
      <c r="L113" s="26"/>
      <c r="M113" s="25"/>
      <c r="N113" s="25"/>
      <c r="O113" s="26"/>
      <c r="P113" s="25"/>
      <c r="Q113" s="25"/>
      <c r="R113" s="63"/>
      <c r="S113" s="25"/>
    </row>
    <row r="114" spans="1:19" ht="15" customHeight="1" x14ac:dyDescent="0.35">
      <c r="A114" s="25"/>
      <c r="B114" s="25"/>
      <c r="C114" s="25"/>
      <c r="D114" s="25"/>
      <c r="E114" s="26"/>
      <c r="F114" s="26"/>
      <c r="G114" s="25"/>
      <c r="H114" s="25"/>
      <c r="I114" s="25"/>
      <c r="J114" s="25"/>
      <c r="K114" s="26"/>
      <c r="L114" s="26"/>
      <c r="M114" s="25"/>
      <c r="N114" s="25"/>
      <c r="O114" s="26"/>
      <c r="P114" s="25"/>
      <c r="Q114" s="25"/>
      <c r="R114" s="63"/>
      <c r="S114" s="25"/>
    </row>
    <row r="115" spans="1:19" ht="15" customHeight="1" x14ac:dyDescent="0.35">
      <c r="A115" s="25"/>
      <c r="B115" s="25"/>
      <c r="C115" s="25"/>
      <c r="D115" s="25"/>
      <c r="E115" s="26"/>
      <c r="F115" s="26"/>
      <c r="G115" s="25"/>
      <c r="H115" s="25"/>
      <c r="I115" s="25"/>
      <c r="J115" s="25"/>
      <c r="K115" s="26"/>
      <c r="L115" s="26"/>
      <c r="M115" s="25"/>
      <c r="N115" s="25"/>
      <c r="O115" s="26"/>
      <c r="P115" s="25"/>
      <c r="Q115" s="25"/>
      <c r="R115" s="63"/>
      <c r="S115" s="25"/>
    </row>
    <row r="116" spans="1:19" ht="15" customHeight="1" x14ac:dyDescent="0.35">
      <c r="A116" s="25"/>
      <c r="B116" s="25"/>
      <c r="C116" s="25"/>
      <c r="D116" s="25"/>
      <c r="E116" s="26"/>
      <c r="F116" s="26"/>
      <c r="G116" s="25"/>
      <c r="H116" s="25"/>
      <c r="I116" s="25"/>
      <c r="J116" s="25"/>
      <c r="K116" s="26"/>
      <c r="L116" s="26"/>
      <c r="M116" s="25"/>
      <c r="N116" s="25"/>
      <c r="O116" s="26"/>
      <c r="P116" s="25"/>
      <c r="Q116" s="25"/>
      <c r="R116" s="63"/>
      <c r="S116" s="25"/>
    </row>
    <row r="117" spans="1:19" ht="15" customHeight="1" x14ac:dyDescent="0.35">
      <c r="A117" s="25"/>
      <c r="B117" s="25"/>
      <c r="C117" s="25"/>
      <c r="D117" s="25"/>
      <c r="E117" s="26"/>
      <c r="F117" s="26"/>
      <c r="G117" s="25"/>
      <c r="H117" s="25"/>
      <c r="I117" s="25"/>
      <c r="J117" s="25"/>
      <c r="K117" s="26"/>
      <c r="L117" s="26"/>
      <c r="M117" s="25"/>
      <c r="N117" s="25"/>
      <c r="O117" s="26"/>
      <c r="P117" s="25"/>
      <c r="Q117" s="25"/>
      <c r="R117" s="63"/>
      <c r="S117" s="25"/>
    </row>
    <row r="118" spans="1:19" ht="15" customHeight="1" x14ac:dyDescent="0.35">
      <c r="A118" s="25"/>
      <c r="B118" s="25"/>
      <c r="C118" s="25"/>
      <c r="D118" s="25"/>
      <c r="E118" s="26"/>
      <c r="F118" s="26"/>
      <c r="G118" s="25"/>
      <c r="H118" s="25"/>
      <c r="I118" s="25"/>
      <c r="J118" s="25"/>
      <c r="K118" s="26"/>
      <c r="L118" s="26"/>
      <c r="M118" s="25"/>
      <c r="N118" s="25"/>
      <c r="O118" s="26"/>
      <c r="P118" s="25"/>
      <c r="Q118" s="25"/>
      <c r="R118" s="63"/>
      <c r="S118" s="25"/>
    </row>
    <row r="119" spans="1:19" ht="15" customHeight="1" x14ac:dyDescent="0.35">
      <c r="A119" s="25"/>
      <c r="B119" s="25"/>
      <c r="C119" s="25"/>
      <c r="D119" s="25"/>
      <c r="E119" s="26"/>
      <c r="F119" s="26"/>
      <c r="G119" s="25"/>
      <c r="H119" s="25"/>
      <c r="I119" s="25"/>
      <c r="J119" s="25"/>
      <c r="K119" s="26"/>
      <c r="L119" s="26"/>
      <c r="M119" s="25"/>
      <c r="N119" s="25"/>
      <c r="O119" s="26"/>
      <c r="P119" s="25"/>
      <c r="Q119" s="25"/>
      <c r="R119" s="63"/>
      <c r="S119" s="25"/>
    </row>
    <row r="120" spans="1:19" ht="15" customHeight="1" x14ac:dyDescent="0.35">
      <c r="A120" s="25"/>
      <c r="B120" s="25"/>
      <c r="C120" s="25"/>
      <c r="D120" s="25"/>
      <c r="E120" s="26"/>
      <c r="F120" s="26"/>
      <c r="G120" s="25"/>
      <c r="H120" s="25"/>
      <c r="I120" s="25"/>
      <c r="J120" s="25"/>
      <c r="K120" s="26"/>
      <c r="L120" s="26"/>
      <c r="M120" s="25"/>
      <c r="N120" s="25"/>
      <c r="O120" s="26"/>
      <c r="P120" s="25"/>
      <c r="Q120" s="25"/>
      <c r="R120" s="63"/>
      <c r="S120" s="25"/>
    </row>
    <row r="121" spans="1:19" ht="15" customHeight="1" x14ac:dyDescent="0.35">
      <c r="A121" s="25"/>
      <c r="B121" s="25"/>
      <c r="C121" s="25"/>
      <c r="D121" s="25"/>
      <c r="E121" s="26"/>
      <c r="F121" s="26"/>
      <c r="G121" s="25"/>
      <c r="H121" s="25"/>
      <c r="I121" s="25"/>
      <c r="J121" s="25"/>
      <c r="K121" s="26"/>
      <c r="L121" s="26"/>
      <c r="M121" s="25"/>
      <c r="N121" s="25"/>
      <c r="O121" s="26"/>
      <c r="P121" s="25"/>
      <c r="Q121" s="25"/>
      <c r="R121" s="63"/>
      <c r="S121" s="25"/>
    </row>
    <row r="122" spans="1:19" ht="15" customHeight="1" x14ac:dyDescent="0.35">
      <c r="A122" s="25"/>
      <c r="B122" s="25"/>
      <c r="C122" s="25"/>
      <c r="D122" s="25"/>
      <c r="E122" s="26"/>
      <c r="F122" s="26"/>
      <c r="G122" s="25"/>
      <c r="H122" s="25"/>
      <c r="I122" s="25"/>
      <c r="J122" s="25"/>
      <c r="K122" s="26"/>
      <c r="L122" s="26"/>
      <c r="M122" s="25"/>
      <c r="N122" s="25"/>
      <c r="O122" s="26"/>
      <c r="P122" s="25"/>
      <c r="Q122" s="25"/>
      <c r="R122" s="63"/>
      <c r="S122" s="25"/>
    </row>
    <row r="123" spans="1:19" ht="15" customHeight="1" x14ac:dyDescent="0.35">
      <c r="A123" s="25"/>
      <c r="B123" s="25"/>
      <c r="C123" s="25"/>
      <c r="D123" s="25"/>
      <c r="E123" s="26"/>
      <c r="F123" s="26"/>
      <c r="G123" s="25"/>
      <c r="H123" s="25"/>
      <c r="I123" s="25"/>
      <c r="J123" s="25"/>
      <c r="K123" s="26"/>
      <c r="L123" s="26"/>
      <c r="M123" s="25"/>
      <c r="N123" s="25"/>
      <c r="O123" s="26"/>
      <c r="P123" s="25"/>
      <c r="Q123" s="25"/>
      <c r="R123" s="63"/>
      <c r="S123" s="25"/>
    </row>
    <row r="124" spans="1:19" ht="15" customHeight="1" x14ac:dyDescent="0.35">
      <c r="A124" s="25"/>
      <c r="B124" s="25"/>
      <c r="C124" s="25"/>
      <c r="D124" s="25"/>
      <c r="E124" s="26"/>
      <c r="F124" s="26"/>
      <c r="G124" s="25"/>
      <c r="H124" s="25"/>
      <c r="I124" s="25"/>
      <c r="J124" s="25"/>
      <c r="K124" s="26"/>
      <c r="L124" s="26"/>
      <c r="M124" s="25"/>
      <c r="N124" s="25"/>
      <c r="O124" s="26"/>
      <c r="P124" s="25"/>
      <c r="Q124" s="25"/>
      <c r="R124" s="63"/>
      <c r="S124" s="25"/>
    </row>
    <row r="125" spans="1:19" ht="15" customHeight="1" x14ac:dyDescent="0.35">
      <c r="A125" s="25"/>
      <c r="B125" s="25"/>
      <c r="C125" s="25"/>
      <c r="D125" s="25"/>
      <c r="E125" s="26"/>
      <c r="F125" s="26"/>
      <c r="G125" s="25"/>
      <c r="H125" s="25"/>
      <c r="I125" s="25"/>
      <c r="J125" s="25"/>
      <c r="K125" s="26"/>
      <c r="L125" s="26"/>
      <c r="M125" s="25"/>
      <c r="N125" s="25"/>
      <c r="O125" s="26"/>
      <c r="P125" s="25"/>
      <c r="Q125" s="25"/>
      <c r="R125" s="63"/>
      <c r="S125" s="25"/>
    </row>
    <row r="126" spans="1:19" ht="15" customHeight="1" x14ac:dyDescent="0.35">
      <c r="A126" s="25"/>
      <c r="B126" s="25"/>
      <c r="C126" s="25"/>
      <c r="D126" s="25"/>
      <c r="E126" s="26"/>
      <c r="F126" s="26"/>
      <c r="G126" s="25"/>
      <c r="H126" s="25"/>
      <c r="I126" s="25"/>
      <c r="J126" s="25"/>
      <c r="K126" s="26"/>
      <c r="L126" s="26"/>
      <c r="M126" s="25"/>
      <c r="N126" s="25"/>
      <c r="O126" s="26"/>
      <c r="P126" s="25"/>
      <c r="Q126" s="25"/>
      <c r="R126" s="63"/>
      <c r="S126" s="25"/>
    </row>
    <row r="127" spans="1:19" ht="15" customHeight="1" x14ac:dyDescent="0.35">
      <c r="A127" s="25"/>
      <c r="B127" s="25"/>
      <c r="C127" s="25"/>
      <c r="D127" s="25"/>
      <c r="E127" s="26"/>
      <c r="F127" s="26"/>
      <c r="G127" s="25"/>
      <c r="H127" s="25"/>
      <c r="I127" s="25"/>
      <c r="J127" s="25"/>
      <c r="K127" s="26"/>
      <c r="L127" s="26"/>
      <c r="M127" s="25"/>
      <c r="N127" s="25"/>
      <c r="O127" s="26"/>
      <c r="P127" s="25"/>
      <c r="Q127" s="25"/>
      <c r="R127" s="63"/>
      <c r="S127" s="25"/>
    </row>
    <row r="128" spans="1:19" ht="15" customHeight="1" x14ac:dyDescent="0.35">
      <c r="A128" s="25"/>
      <c r="B128" s="25"/>
      <c r="C128" s="25"/>
      <c r="D128" s="25"/>
      <c r="E128" s="26"/>
      <c r="F128" s="26"/>
      <c r="G128" s="25"/>
      <c r="H128" s="25"/>
      <c r="I128" s="25"/>
      <c r="J128" s="25"/>
      <c r="K128" s="26"/>
      <c r="L128" s="26"/>
      <c r="M128" s="25"/>
      <c r="N128" s="25"/>
      <c r="O128" s="26"/>
      <c r="P128" s="25"/>
      <c r="Q128" s="25"/>
      <c r="R128" s="63"/>
      <c r="S128" s="25"/>
    </row>
    <row r="129" spans="1:19" ht="15" customHeight="1" x14ac:dyDescent="0.35">
      <c r="A129" s="25"/>
      <c r="B129" s="25"/>
      <c r="C129" s="25"/>
      <c r="D129" s="25"/>
      <c r="E129" s="26"/>
      <c r="F129" s="26"/>
      <c r="G129" s="25"/>
      <c r="H129" s="25"/>
      <c r="I129" s="25"/>
      <c r="J129" s="25"/>
      <c r="K129" s="26"/>
      <c r="L129" s="26"/>
      <c r="M129" s="25"/>
      <c r="N129" s="25"/>
      <c r="O129" s="26"/>
      <c r="P129" s="25"/>
      <c r="Q129" s="25"/>
      <c r="R129" s="63"/>
      <c r="S129" s="25"/>
    </row>
    <row r="130" spans="1:19" ht="15" customHeight="1" x14ac:dyDescent="0.35">
      <c r="A130" s="25"/>
      <c r="B130" s="25"/>
      <c r="C130" s="25"/>
      <c r="D130" s="25"/>
      <c r="E130" s="26"/>
      <c r="F130" s="26"/>
      <c r="G130" s="25"/>
      <c r="H130" s="25"/>
      <c r="I130" s="25"/>
      <c r="J130" s="25"/>
      <c r="K130" s="26"/>
      <c r="L130" s="26"/>
      <c r="M130" s="25"/>
      <c r="N130" s="25"/>
      <c r="O130" s="26"/>
      <c r="P130" s="25"/>
      <c r="Q130" s="25"/>
      <c r="R130" s="63"/>
      <c r="S130" s="25"/>
    </row>
    <row r="131" spans="1:19" ht="15" customHeight="1" x14ac:dyDescent="0.35">
      <c r="A131" s="25"/>
      <c r="B131" s="25"/>
      <c r="C131" s="25"/>
      <c r="D131" s="25"/>
      <c r="E131" s="26"/>
      <c r="F131" s="26"/>
      <c r="G131" s="25"/>
      <c r="H131" s="25"/>
      <c r="I131" s="25"/>
      <c r="J131" s="25"/>
      <c r="K131" s="26"/>
      <c r="L131" s="26"/>
      <c r="M131" s="25"/>
      <c r="N131" s="25"/>
      <c r="O131" s="26"/>
      <c r="P131" s="25"/>
      <c r="Q131" s="25"/>
      <c r="R131" s="63"/>
      <c r="S131" s="25"/>
    </row>
    <row r="132" spans="1:19" ht="15" customHeight="1" x14ac:dyDescent="0.35">
      <c r="A132" s="25"/>
      <c r="B132" s="25"/>
      <c r="C132" s="25"/>
      <c r="D132" s="25"/>
      <c r="E132" s="26"/>
      <c r="F132" s="26"/>
      <c r="G132" s="25"/>
      <c r="H132" s="25"/>
      <c r="I132" s="25"/>
      <c r="J132" s="25"/>
      <c r="K132" s="26"/>
      <c r="L132" s="26"/>
      <c r="M132" s="25"/>
      <c r="N132" s="25"/>
      <c r="O132" s="26"/>
      <c r="P132" s="25"/>
      <c r="Q132" s="25"/>
      <c r="R132" s="63"/>
      <c r="S132" s="25"/>
    </row>
    <row r="133" spans="1:19" ht="15" customHeight="1" x14ac:dyDescent="0.35">
      <c r="A133" s="25"/>
      <c r="B133" s="25"/>
      <c r="C133" s="25"/>
      <c r="D133" s="25"/>
      <c r="E133" s="26"/>
      <c r="F133" s="26"/>
      <c r="G133" s="25"/>
      <c r="H133" s="25"/>
      <c r="I133" s="25"/>
      <c r="J133" s="25"/>
      <c r="K133" s="26"/>
      <c r="L133" s="26"/>
      <c r="M133" s="25"/>
      <c r="N133" s="25"/>
      <c r="O133" s="26"/>
      <c r="P133" s="25"/>
      <c r="Q133" s="25"/>
      <c r="R133" s="63"/>
      <c r="S133" s="25"/>
    </row>
    <row r="134" spans="1:19" ht="15" customHeight="1" x14ac:dyDescent="0.35">
      <c r="A134" s="25"/>
      <c r="B134" s="25"/>
      <c r="C134" s="25"/>
      <c r="D134" s="25"/>
      <c r="E134" s="26"/>
      <c r="F134" s="26"/>
      <c r="G134" s="25"/>
      <c r="H134" s="25"/>
      <c r="I134" s="25"/>
      <c r="J134" s="25"/>
      <c r="K134" s="26"/>
      <c r="L134" s="26"/>
      <c r="M134" s="25"/>
      <c r="N134" s="25"/>
      <c r="O134" s="26"/>
      <c r="P134" s="25"/>
      <c r="Q134" s="25"/>
      <c r="R134" s="63"/>
      <c r="S134" s="25"/>
    </row>
    <row r="135" spans="1:19" ht="15" customHeight="1" x14ac:dyDescent="0.35">
      <c r="A135" s="25"/>
      <c r="B135" s="25"/>
      <c r="C135" s="25"/>
      <c r="D135" s="25"/>
      <c r="E135" s="26"/>
      <c r="F135" s="26"/>
      <c r="G135" s="25"/>
      <c r="H135" s="25"/>
      <c r="I135" s="25"/>
      <c r="J135" s="25"/>
      <c r="K135" s="26"/>
      <c r="L135" s="26"/>
      <c r="M135" s="25"/>
      <c r="N135" s="25"/>
      <c r="O135" s="26"/>
      <c r="P135" s="25"/>
      <c r="Q135" s="25"/>
      <c r="R135" s="63"/>
      <c r="S135" s="25"/>
    </row>
    <row r="136" spans="1:19" ht="15" customHeight="1" x14ac:dyDescent="0.35">
      <c r="A136" s="25"/>
      <c r="B136" s="25"/>
      <c r="C136" s="25"/>
      <c r="D136" s="25"/>
      <c r="E136" s="26"/>
      <c r="F136" s="26"/>
      <c r="G136" s="25"/>
      <c r="H136" s="25"/>
      <c r="I136" s="25"/>
      <c r="J136" s="25"/>
      <c r="K136" s="26"/>
      <c r="L136" s="26"/>
      <c r="M136" s="25"/>
      <c r="N136" s="25"/>
      <c r="O136" s="26"/>
      <c r="P136" s="25"/>
      <c r="Q136" s="25"/>
      <c r="R136" s="63"/>
      <c r="S136" s="25"/>
    </row>
    <row r="137" spans="1:19" ht="15" customHeight="1" x14ac:dyDescent="0.35">
      <c r="A137" s="25"/>
      <c r="B137" s="25"/>
      <c r="C137" s="25"/>
      <c r="D137" s="25"/>
      <c r="E137" s="26"/>
      <c r="F137" s="26"/>
      <c r="G137" s="25"/>
      <c r="H137" s="25"/>
      <c r="I137" s="25"/>
      <c r="J137" s="25"/>
      <c r="K137" s="26"/>
      <c r="L137" s="26"/>
      <c r="M137" s="25"/>
      <c r="N137" s="25"/>
      <c r="O137" s="26"/>
      <c r="P137" s="25"/>
      <c r="Q137" s="25"/>
      <c r="R137" s="63"/>
      <c r="S137" s="25"/>
    </row>
    <row r="138" spans="1:19" ht="15" customHeight="1" x14ac:dyDescent="0.35">
      <c r="A138" s="25"/>
      <c r="B138" s="25"/>
      <c r="C138" s="25"/>
      <c r="D138" s="25"/>
      <c r="E138" s="26"/>
      <c r="F138" s="26"/>
      <c r="G138" s="25"/>
      <c r="H138" s="25"/>
      <c r="I138" s="25"/>
      <c r="J138" s="25"/>
      <c r="K138" s="26"/>
      <c r="L138" s="26"/>
      <c r="M138" s="25"/>
      <c r="N138" s="25"/>
      <c r="O138" s="26"/>
      <c r="P138" s="25"/>
      <c r="Q138" s="25"/>
      <c r="R138" s="63"/>
      <c r="S138" s="25"/>
    </row>
    <row r="139" spans="1:19" ht="15" customHeight="1" x14ac:dyDescent="0.35">
      <c r="A139" s="25"/>
      <c r="B139" s="25"/>
      <c r="C139" s="25"/>
      <c r="D139" s="25"/>
      <c r="E139" s="26"/>
      <c r="F139" s="26"/>
      <c r="G139" s="25"/>
      <c r="H139" s="25"/>
      <c r="I139" s="25"/>
      <c r="J139" s="25"/>
      <c r="K139" s="26"/>
      <c r="L139" s="26"/>
      <c r="M139" s="25"/>
      <c r="N139" s="25"/>
      <c r="O139" s="26"/>
      <c r="P139" s="25"/>
      <c r="Q139" s="25"/>
      <c r="R139" s="63"/>
      <c r="S139" s="25"/>
    </row>
    <row r="140" spans="1:19" ht="15" customHeight="1" x14ac:dyDescent="0.35">
      <c r="A140" s="25"/>
      <c r="B140" s="25"/>
      <c r="C140" s="25"/>
      <c r="D140" s="25"/>
      <c r="E140" s="26"/>
      <c r="F140" s="26"/>
      <c r="G140" s="25"/>
      <c r="H140" s="25"/>
      <c r="I140" s="25"/>
      <c r="J140" s="25"/>
      <c r="K140" s="26"/>
      <c r="L140" s="26"/>
      <c r="M140" s="25"/>
      <c r="N140" s="25"/>
      <c r="O140" s="26"/>
      <c r="P140" s="25"/>
      <c r="Q140" s="25"/>
      <c r="R140" s="63"/>
      <c r="S140" s="25"/>
    </row>
    <row r="141" spans="1:19" ht="15" customHeight="1" x14ac:dyDescent="0.35">
      <c r="A141" s="25"/>
      <c r="B141" s="25"/>
      <c r="C141" s="25"/>
      <c r="D141" s="25"/>
      <c r="E141" s="26"/>
      <c r="F141" s="26"/>
      <c r="G141" s="25"/>
      <c r="H141" s="25"/>
      <c r="I141" s="25"/>
      <c r="J141" s="25"/>
      <c r="K141" s="26"/>
      <c r="L141" s="26"/>
      <c r="M141" s="25"/>
      <c r="N141" s="25"/>
      <c r="O141" s="26"/>
      <c r="P141" s="25"/>
      <c r="Q141" s="25"/>
      <c r="R141" s="63"/>
      <c r="S141" s="25"/>
    </row>
    <row r="142" spans="1:19" ht="15" customHeight="1" x14ac:dyDescent="0.35">
      <c r="A142" s="25"/>
      <c r="B142" s="25"/>
      <c r="C142" s="25"/>
      <c r="D142" s="25"/>
      <c r="E142" s="26"/>
      <c r="F142" s="26"/>
      <c r="G142" s="25"/>
      <c r="H142" s="25"/>
      <c r="I142" s="25"/>
      <c r="J142" s="25"/>
      <c r="K142" s="26"/>
      <c r="L142" s="26"/>
      <c r="M142" s="25"/>
      <c r="N142" s="25"/>
      <c r="O142" s="26"/>
      <c r="P142" s="25"/>
      <c r="Q142" s="25"/>
      <c r="R142" s="63"/>
      <c r="S142" s="25"/>
    </row>
    <row r="143" spans="1:19" ht="15" customHeight="1" x14ac:dyDescent="0.35">
      <c r="A143" s="25"/>
      <c r="B143" s="25"/>
      <c r="C143" s="25"/>
      <c r="D143" s="25"/>
      <c r="E143" s="26"/>
      <c r="F143" s="26"/>
      <c r="G143" s="25"/>
      <c r="H143" s="25"/>
      <c r="I143" s="25"/>
      <c r="J143" s="25"/>
      <c r="K143" s="26"/>
      <c r="L143" s="26"/>
      <c r="M143" s="25"/>
      <c r="N143" s="25"/>
      <c r="O143" s="26"/>
      <c r="P143" s="25"/>
      <c r="Q143" s="25"/>
      <c r="R143" s="63"/>
      <c r="S143" s="25"/>
    </row>
    <row r="144" spans="1:19" ht="15" customHeight="1" x14ac:dyDescent="0.35">
      <c r="A144" s="25"/>
      <c r="B144" s="25"/>
      <c r="C144" s="25"/>
      <c r="D144" s="25"/>
      <c r="E144" s="26"/>
      <c r="F144" s="26"/>
      <c r="G144" s="25"/>
      <c r="H144" s="25"/>
      <c r="I144" s="25"/>
      <c r="J144" s="25"/>
      <c r="K144" s="26"/>
      <c r="L144" s="26"/>
      <c r="M144" s="25"/>
      <c r="N144" s="25"/>
      <c r="O144" s="26"/>
      <c r="P144" s="25"/>
      <c r="Q144" s="25"/>
      <c r="R144" s="63"/>
      <c r="S144" s="25"/>
    </row>
    <row r="145" spans="1:19" ht="15" customHeight="1" x14ac:dyDescent="0.35">
      <c r="A145" s="25"/>
      <c r="B145" s="25"/>
      <c r="C145" s="25"/>
      <c r="D145" s="25"/>
      <c r="E145" s="26"/>
      <c r="F145" s="26"/>
      <c r="G145" s="25"/>
      <c r="H145" s="25"/>
      <c r="I145" s="25"/>
      <c r="J145" s="25"/>
      <c r="K145" s="26"/>
      <c r="L145" s="26"/>
      <c r="M145" s="25"/>
      <c r="N145" s="25"/>
      <c r="O145" s="26"/>
      <c r="P145" s="25"/>
      <c r="Q145" s="25"/>
      <c r="R145" s="63"/>
      <c r="S145" s="25"/>
    </row>
    <row r="146" spans="1:19" ht="15" customHeight="1" x14ac:dyDescent="0.35">
      <c r="A146" s="25"/>
      <c r="B146" s="25"/>
      <c r="C146" s="25"/>
      <c r="D146" s="25"/>
      <c r="E146" s="26"/>
      <c r="F146" s="26"/>
      <c r="G146" s="25"/>
      <c r="H146" s="25"/>
      <c r="I146" s="25"/>
      <c r="J146" s="25"/>
      <c r="K146" s="26"/>
      <c r="L146" s="26"/>
      <c r="M146" s="25"/>
      <c r="N146" s="25"/>
      <c r="O146" s="26"/>
      <c r="P146" s="25"/>
      <c r="Q146" s="25"/>
      <c r="R146" s="63"/>
      <c r="S146" s="25"/>
    </row>
    <row r="147" spans="1:19" ht="15" customHeight="1" x14ac:dyDescent="0.35">
      <c r="A147" s="25"/>
      <c r="B147" s="25"/>
      <c r="C147" s="25"/>
      <c r="D147" s="25"/>
      <c r="E147" s="26"/>
      <c r="F147" s="26"/>
      <c r="G147" s="25"/>
      <c r="H147" s="25"/>
      <c r="I147" s="25"/>
      <c r="J147" s="25"/>
      <c r="K147" s="26"/>
      <c r="L147" s="26"/>
      <c r="M147" s="25"/>
      <c r="N147" s="25"/>
      <c r="O147" s="26"/>
      <c r="P147" s="25"/>
      <c r="Q147" s="25"/>
      <c r="R147" s="63"/>
      <c r="S147" s="25"/>
    </row>
    <row r="148" spans="1:19" ht="15" customHeight="1" x14ac:dyDescent="0.35">
      <c r="A148" s="25"/>
      <c r="B148" s="25"/>
      <c r="C148" s="25"/>
      <c r="D148" s="25"/>
      <c r="E148" s="26"/>
      <c r="F148" s="26"/>
      <c r="G148" s="25"/>
      <c r="H148" s="25"/>
      <c r="I148" s="25"/>
      <c r="J148" s="25"/>
      <c r="K148" s="26"/>
      <c r="L148" s="26"/>
      <c r="M148" s="25"/>
      <c r="N148" s="25"/>
      <c r="O148" s="26"/>
      <c r="P148" s="25"/>
      <c r="Q148" s="25"/>
      <c r="R148" s="63"/>
      <c r="S148" s="25"/>
    </row>
    <row r="149" spans="1:19" ht="15" customHeight="1" x14ac:dyDescent="0.35">
      <c r="A149" s="25"/>
      <c r="B149" s="25"/>
      <c r="C149" s="25"/>
      <c r="D149" s="25"/>
      <c r="E149" s="26"/>
      <c r="F149" s="26"/>
      <c r="G149" s="25"/>
      <c r="H149" s="25"/>
      <c r="I149" s="25"/>
      <c r="J149" s="25"/>
      <c r="K149" s="26"/>
      <c r="L149" s="26"/>
      <c r="M149" s="25"/>
      <c r="N149" s="25"/>
      <c r="O149" s="26"/>
      <c r="P149" s="25"/>
      <c r="Q149" s="25"/>
      <c r="R149" s="63"/>
      <c r="S149" s="25"/>
    </row>
    <row r="150" spans="1:19" ht="15" customHeight="1" x14ac:dyDescent="0.35">
      <c r="A150" s="25"/>
      <c r="B150" s="25"/>
      <c r="C150" s="25"/>
      <c r="D150" s="25"/>
      <c r="E150" s="26"/>
      <c r="F150" s="26"/>
      <c r="G150" s="25"/>
      <c r="H150" s="25"/>
      <c r="I150" s="25"/>
      <c r="J150" s="25"/>
      <c r="K150" s="26"/>
      <c r="L150" s="26"/>
      <c r="M150" s="25"/>
      <c r="N150" s="25"/>
      <c r="O150" s="26"/>
      <c r="P150" s="25"/>
      <c r="Q150" s="25"/>
      <c r="R150" s="63"/>
      <c r="S150" s="25"/>
    </row>
    <row r="151" spans="1:19" ht="15" customHeight="1" x14ac:dyDescent="0.35">
      <c r="A151" s="25"/>
      <c r="B151" s="25"/>
      <c r="C151" s="25"/>
      <c r="D151" s="25"/>
      <c r="E151" s="26"/>
      <c r="F151" s="26"/>
      <c r="G151" s="25"/>
      <c r="H151" s="25"/>
      <c r="I151" s="25"/>
      <c r="J151" s="25"/>
      <c r="K151" s="26"/>
      <c r="L151" s="26"/>
      <c r="M151" s="25"/>
      <c r="N151" s="25"/>
      <c r="O151" s="26"/>
      <c r="P151" s="25"/>
      <c r="Q151" s="25"/>
      <c r="R151" s="63"/>
      <c r="S151" s="25"/>
    </row>
    <row r="152" spans="1:19" ht="15" customHeight="1" x14ac:dyDescent="0.35">
      <c r="A152" s="25"/>
      <c r="B152" s="25"/>
      <c r="C152" s="25"/>
      <c r="D152" s="25"/>
      <c r="E152" s="26"/>
      <c r="F152" s="26"/>
      <c r="G152" s="25"/>
      <c r="H152" s="25"/>
      <c r="I152" s="25"/>
      <c r="J152" s="25"/>
      <c r="K152" s="26"/>
      <c r="L152" s="26"/>
      <c r="M152" s="25"/>
      <c r="N152" s="25"/>
      <c r="O152" s="26"/>
      <c r="P152" s="25"/>
      <c r="Q152" s="25"/>
      <c r="R152" s="63"/>
      <c r="S152" s="25"/>
    </row>
    <row r="153" spans="1:19" ht="15" customHeight="1" x14ac:dyDescent="0.35">
      <c r="A153" s="25"/>
      <c r="B153" s="25"/>
      <c r="C153" s="25"/>
      <c r="D153" s="25"/>
      <c r="E153" s="26"/>
      <c r="F153" s="26"/>
      <c r="G153" s="25"/>
      <c r="H153" s="25"/>
      <c r="I153" s="25"/>
      <c r="J153" s="25"/>
      <c r="K153" s="26"/>
      <c r="L153" s="26"/>
      <c r="M153" s="25"/>
      <c r="N153" s="25"/>
      <c r="O153" s="26"/>
      <c r="P153" s="25"/>
      <c r="Q153" s="25"/>
      <c r="R153" s="63"/>
      <c r="S153" s="25"/>
    </row>
    <row r="154" spans="1:19" ht="15" customHeight="1" x14ac:dyDescent="0.35">
      <c r="A154" s="25"/>
      <c r="B154" s="25"/>
      <c r="C154" s="25"/>
      <c r="D154" s="25"/>
      <c r="E154" s="26"/>
      <c r="F154" s="26"/>
      <c r="G154" s="25"/>
      <c r="H154" s="25"/>
      <c r="I154" s="25"/>
      <c r="J154" s="25"/>
      <c r="K154" s="26"/>
      <c r="L154" s="26"/>
      <c r="M154" s="25"/>
      <c r="N154" s="25"/>
      <c r="O154" s="26"/>
      <c r="P154" s="25"/>
      <c r="Q154" s="25"/>
      <c r="R154" s="63"/>
      <c r="S154" s="25"/>
    </row>
  </sheetData>
  <mergeCells count="4">
    <mergeCell ref="U1:BI1"/>
    <mergeCell ref="U51:V51"/>
    <mergeCell ref="X51:Y51"/>
    <mergeCell ref="A1:S1"/>
  </mergeCells>
  <pageMargins left="0.7" right="0.7" top="0.75" bottom="0.75" header="0.3" footer="0.3"/>
  <pageSetup orientation="portrait" r:id="rId9"/>
  <drawing r:id="rId10"/>
  <tableParts count="3">
    <tablePart r:id="rId11"/>
    <tablePart r:id="rId12"/>
    <tablePart r:id="rId13"/>
  </tableParts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 xr:uid="{00000000-0002-0000-0A00-000000000000}">
          <x14:formula1>
            <xm:f>'Dropdown Choices'!$E$2:$E$7</xm:f>
          </x14:formula1>
          <xm:sqref>I3:I153</xm:sqref>
        </x14:dataValidation>
        <x14:dataValidation type="list" allowBlank="1" showInputMessage="1" showErrorMessage="1" xr:uid="{00000000-0002-0000-0A00-000002000000}">
          <x14:formula1>
            <xm:f>'Dropdown Choices'!$H$2:$H$6</xm:f>
          </x14:formula1>
          <xm:sqref>N3:N155</xm:sqref>
        </x14:dataValidation>
        <x14:dataValidation type="list" allowBlank="1" showInputMessage="1" showErrorMessage="1" xr:uid="{00000000-0002-0000-0A00-000003000000}">
          <x14:formula1>
            <xm:f>'Dropdown Choices'!$I$2:$I$5</xm:f>
          </x14:formula1>
          <xm:sqref>P3:P155</xm:sqref>
        </x14:dataValidation>
        <x14:dataValidation type="list" allowBlank="1" showInputMessage="1" showErrorMessage="1" xr:uid="{00000000-0002-0000-0A00-000004000000}">
          <x14:formula1>
            <xm:f>'Dropdown Choices'!$J$2:$J$6</xm:f>
          </x14:formula1>
          <xm:sqref>Q3:Q154</xm:sqref>
        </x14:dataValidation>
        <x14:dataValidation type="list" allowBlank="1" showInputMessage="1" showErrorMessage="1" xr:uid="{00000000-0002-0000-0A00-000005000000}">
          <x14:formula1>
            <xm:f>'Dropdown Choices'!$K$2:$K$5</xm:f>
          </x14:formula1>
          <xm:sqref>R3:R154</xm:sqref>
        </x14:dataValidation>
        <x14:dataValidation type="list" allowBlank="1" showInputMessage="1" showErrorMessage="1" xr:uid="{00000000-0002-0000-0A00-000007000000}">
          <x14:formula1>
            <xm:f>'Dropdown Choices'!$B$2:$B$57</xm:f>
          </x14:formula1>
          <xm:sqref>D3:D153</xm:sqref>
        </x14:dataValidation>
        <x14:dataValidation type="list" allowBlank="1" showInputMessage="1" showErrorMessage="1" xr:uid="{00000000-0002-0000-0A00-000008000000}">
          <x14:formula1>
            <xm:f>'Dropdown Choices'!$A$2:$A$19</xm:f>
          </x14:formula1>
          <xm:sqref>C3:C153</xm:sqref>
        </x14:dataValidation>
        <x14:dataValidation type="list" allowBlank="1" showInputMessage="1" showErrorMessage="1" xr:uid="{00000000-0002-0000-0A00-000001000000}">
          <x14:formula1>
            <xm:f>'Dropdown Choices'!$D$2:$D$14</xm:f>
          </x14:formula1>
          <xm:sqref>J3:J153</xm:sqref>
        </x14:dataValidation>
        <x14:dataValidation type="list" allowBlank="1" showInputMessage="1" showErrorMessage="1" xr:uid="{00000000-0002-0000-0A00-000006000000}">
          <x14:formula1>
            <xm:f>'Dropdown Choices'!$G$2:$G$30</xm:f>
          </x14:formula1>
          <xm:sqref>M3:M154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8" tint="-0.499984740745262"/>
  </sheetPr>
  <dimension ref="A1:BJ155"/>
  <sheetViews>
    <sheetView topLeftCell="A31" zoomScale="80" zoomScaleNormal="80" workbookViewId="0">
      <pane xSplit="1" topLeftCell="U1" activePane="topRight" state="frozen"/>
      <selection pane="topRight" activeCell="U3" sqref="U3"/>
    </sheetView>
  </sheetViews>
  <sheetFormatPr defaultColWidth="20.1796875" defaultRowHeight="15" customHeight="1" x14ac:dyDescent="0.35"/>
  <cols>
    <col min="1" max="1" width="16.7265625" style="37" customWidth="1"/>
    <col min="2" max="2" width="8.453125" style="37" bestFit="1" customWidth="1"/>
    <col min="3" max="3" width="38" style="37" bestFit="1" customWidth="1"/>
    <col min="4" max="4" width="24.26953125" style="37" customWidth="1"/>
    <col min="5" max="5" width="12" style="38" bestFit="1" customWidth="1"/>
    <col min="6" max="6" width="11.81640625" style="38" bestFit="1" customWidth="1"/>
    <col min="7" max="7" width="10.81640625" style="37" customWidth="1"/>
    <col min="8" max="8" width="12.26953125" style="37" bestFit="1" customWidth="1"/>
    <col min="9" max="9" width="12.26953125" style="37" customWidth="1"/>
    <col min="10" max="10" width="41.54296875" style="37" customWidth="1"/>
    <col min="11" max="11" width="12.7265625" style="38" customWidth="1"/>
    <col min="12" max="12" width="13" style="38" bestFit="1" customWidth="1"/>
    <col min="13" max="13" width="27" style="37" bestFit="1" customWidth="1"/>
    <col min="14" max="14" width="27" style="37" customWidth="1"/>
    <col min="15" max="15" width="13.453125" style="38" bestFit="1" customWidth="1"/>
    <col min="16" max="16" width="15.1796875" style="37" customWidth="1"/>
    <col min="17" max="17" width="33.26953125" style="37" bestFit="1" customWidth="1"/>
    <col min="18" max="18" width="23.26953125" style="66" customWidth="1"/>
    <col min="19" max="19" width="26.1796875" style="37" customWidth="1"/>
    <col min="20" max="20" width="1.7265625" style="1" customWidth="1"/>
    <col min="21" max="21" width="43.81640625" style="1" bestFit="1" customWidth="1"/>
    <col min="22" max="22" width="16.1796875" style="1" customWidth="1"/>
    <col min="23" max="23" width="1.7265625" style="1" customWidth="1"/>
    <col min="24" max="24" width="38" style="1" bestFit="1" customWidth="1"/>
    <col min="25" max="25" width="15.7265625" style="1" customWidth="1"/>
    <col min="26" max="26" width="1.81640625" style="1" customWidth="1"/>
    <col min="27" max="27" width="25.7265625" style="1" customWidth="1"/>
    <col min="28" max="28" width="13.7265625" style="4" customWidth="1"/>
    <col min="29" max="43" width="13.7265625" style="1" customWidth="1"/>
    <col min="44" max="44" width="1.7265625" style="1" customWidth="1"/>
    <col min="45" max="45" width="43.7265625" style="1" customWidth="1"/>
    <col min="46" max="46" width="15.7265625" style="1" customWidth="1"/>
    <col min="47" max="47" width="1.7265625" style="1" customWidth="1"/>
    <col min="48" max="49" width="22.453125" style="1" customWidth="1"/>
    <col min="50" max="50" width="1.7265625" style="1" customWidth="1"/>
    <col min="51" max="51" width="18.81640625" style="1" customWidth="1"/>
    <col min="52" max="52" width="15.7265625" style="1" customWidth="1"/>
    <col min="53" max="53" width="1.7265625" style="1" customWidth="1"/>
    <col min="54" max="54" width="30.26953125" style="1" customWidth="1"/>
    <col min="55" max="55" width="11.81640625" style="1" customWidth="1"/>
    <col min="56" max="56" width="1.7265625" style="1" customWidth="1"/>
    <col min="57" max="57" width="33.26953125" style="1" bestFit="1" customWidth="1"/>
    <col min="58" max="62" width="22.26953125" style="1" customWidth="1"/>
    <col min="63" max="16384" width="20.1796875" style="1"/>
  </cols>
  <sheetData>
    <row r="1" spans="1:62" ht="30" customHeight="1" x14ac:dyDescent="0.35">
      <c r="A1" s="97" t="s">
        <v>86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U1" s="74" t="s">
        <v>38</v>
      </c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  <c r="AK1" s="74"/>
      <c r="AL1" s="74"/>
      <c r="AM1" s="74"/>
      <c r="AN1" s="74"/>
      <c r="AO1" s="74"/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</row>
    <row r="2" spans="1:62" ht="29" x14ac:dyDescent="0.35">
      <c r="A2" s="35" t="s">
        <v>102</v>
      </c>
      <c r="B2" s="35" t="s">
        <v>1</v>
      </c>
      <c r="C2" s="35" t="s">
        <v>20</v>
      </c>
      <c r="D2" s="35" t="s">
        <v>2</v>
      </c>
      <c r="E2" s="36" t="s">
        <v>3</v>
      </c>
      <c r="F2" s="36" t="s">
        <v>4</v>
      </c>
      <c r="G2" s="35" t="s">
        <v>5</v>
      </c>
      <c r="H2" s="35" t="s">
        <v>9</v>
      </c>
      <c r="I2" s="35" t="s">
        <v>215</v>
      </c>
      <c r="J2" s="35" t="s">
        <v>216</v>
      </c>
      <c r="K2" s="36" t="s">
        <v>222</v>
      </c>
      <c r="L2" s="36" t="s">
        <v>55</v>
      </c>
      <c r="M2" s="35" t="s">
        <v>6</v>
      </c>
      <c r="N2" s="35" t="s">
        <v>224</v>
      </c>
      <c r="O2" s="36" t="s">
        <v>223</v>
      </c>
      <c r="P2" s="35" t="s">
        <v>201</v>
      </c>
      <c r="Q2" s="35" t="s">
        <v>203</v>
      </c>
      <c r="R2" s="62" t="s">
        <v>228</v>
      </c>
      <c r="S2" s="67" t="s">
        <v>333</v>
      </c>
      <c r="U2" s="2" t="s">
        <v>0</v>
      </c>
      <c r="V2" s="8" t="s">
        <v>225</v>
      </c>
      <c r="W2"/>
      <c r="X2" s="7" t="s">
        <v>20</v>
      </c>
      <c r="Y2" s="8" t="s">
        <v>35</v>
      </c>
      <c r="AA2" s="48" t="s">
        <v>37</v>
      </c>
      <c r="AB2" s="5" t="s">
        <v>26</v>
      </c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S2" s="5" t="s">
        <v>217</v>
      </c>
      <c r="AT2" s="6" t="s">
        <v>35</v>
      </c>
      <c r="AU2"/>
      <c r="AV2" s="5" t="s">
        <v>2</v>
      </c>
      <c r="AW2" s="6" t="s">
        <v>36</v>
      </c>
      <c r="AY2" s="7" t="s">
        <v>201</v>
      </c>
      <c r="AZ2" s="6" t="s">
        <v>35</v>
      </c>
      <c r="BA2"/>
      <c r="BB2" s="2" t="s">
        <v>226</v>
      </c>
      <c r="BC2" t="s">
        <v>35</v>
      </c>
      <c r="BD2"/>
      <c r="BE2" s="2" t="s">
        <v>35</v>
      </c>
      <c r="BF2" s="5" t="s">
        <v>10</v>
      </c>
      <c r="BG2"/>
      <c r="BH2"/>
      <c r="BI2"/>
      <c r="BJ2"/>
    </row>
    <row r="3" spans="1:62" ht="14.5" x14ac:dyDescent="0.35">
      <c r="A3" s="25" t="s">
        <v>27</v>
      </c>
      <c r="B3" s="25" t="s">
        <v>11</v>
      </c>
      <c r="C3" s="25" t="s">
        <v>115</v>
      </c>
      <c r="D3" s="25" t="s">
        <v>336</v>
      </c>
      <c r="E3" s="26">
        <v>42677</v>
      </c>
      <c r="F3" s="26">
        <v>42683</v>
      </c>
      <c r="G3" s="25">
        <f>Nov[[#This Row],[Stop Date]]-Nov[[#This Row],[Start Date]]+1</f>
        <v>7</v>
      </c>
      <c r="H3" s="25" t="s">
        <v>342</v>
      </c>
      <c r="I3" s="29"/>
      <c r="J3" s="25" t="s">
        <v>219</v>
      </c>
      <c r="K3" s="26">
        <v>42493</v>
      </c>
      <c r="L3" s="26" t="s">
        <v>14</v>
      </c>
      <c r="M3" s="25" t="s">
        <v>21</v>
      </c>
      <c r="N3" s="29" t="s">
        <v>13</v>
      </c>
      <c r="O3" s="26">
        <v>42496</v>
      </c>
      <c r="P3" s="25" t="s">
        <v>8</v>
      </c>
      <c r="Q3" s="25" t="s">
        <v>205</v>
      </c>
      <c r="R3" s="25" t="s">
        <v>14</v>
      </c>
      <c r="S3" s="106"/>
      <c r="U3" s="3" t="s">
        <v>27</v>
      </c>
      <c r="V3">
        <v>1</v>
      </c>
      <c r="W3"/>
      <c r="X3" s="3" t="s">
        <v>115</v>
      </c>
      <c r="Y3">
        <v>2</v>
      </c>
      <c r="AA3" s="5" t="s">
        <v>2</v>
      </c>
      <c r="AB3" s="6" t="s">
        <v>342</v>
      </c>
      <c r="AC3" s="6" t="s">
        <v>346</v>
      </c>
      <c r="AD3" s="6" t="s">
        <v>349</v>
      </c>
      <c r="AE3" s="6" t="s">
        <v>23</v>
      </c>
      <c r="AF3"/>
      <c r="AG3"/>
      <c r="AH3"/>
      <c r="AI3" s="6"/>
      <c r="AJ3" s="6"/>
      <c r="AK3" s="6"/>
      <c r="AL3" s="6"/>
      <c r="AM3" s="6"/>
      <c r="AN3" s="6"/>
      <c r="AO3" s="6"/>
      <c r="AP3" s="6"/>
      <c r="AQ3" s="6"/>
      <c r="AS3" s="3" t="s">
        <v>219</v>
      </c>
      <c r="AT3">
        <v>2</v>
      </c>
      <c r="AU3"/>
      <c r="AV3" s="3" t="s">
        <v>336</v>
      </c>
      <c r="AW3">
        <v>17</v>
      </c>
      <c r="AY3" s="3" t="s">
        <v>8</v>
      </c>
      <c r="AZ3">
        <v>4</v>
      </c>
      <c r="BA3"/>
      <c r="BB3" s="3" t="s">
        <v>13</v>
      </c>
      <c r="BC3">
        <v>5</v>
      </c>
      <c r="BD3"/>
      <c r="BE3" s="5" t="s">
        <v>203</v>
      </c>
      <c r="BF3" t="s">
        <v>14</v>
      </c>
      <c r="BG3" t="s">
        <v>111</v>
      </c>
      <c r="BH3" t="s">
        <v>13</v>
      </c>
      <c r="BI3" s="6" t="s">
        <v>23</v>
      </c>
      <c r="BJ3"/>
    </row>
    <row r="4" spans="1:62" ht="15" customHeight="1" x14ac:dyDescent="0.35">
      <c r="A4" s="101" t="s">
        <v>28</v>
      </c>
      <c r="B4" s="101" t="s">
        <v>18</v>
      </c>
      <c r="C4" s="25" t="s">
        <v>116</v>
      </c>
      <c r="D4" s="101" t="s">
        <v>358</v>
      </c>
      <c r="E4" s="102">
        <v>42679</v>
      </c>
      <c r="F4" s="102">
        <v>42685</v>
      </c>
      <c r="G4" s="25">
        <f>Nov[[#This Row],[Stop Date]]-Nov[[#This Row],[Start Date]]+1</f>
        <v>7</v>
      </c>
      <c r="H4" s="101" t="s">
        <v>342</v>
      </c>
      <c r="I4" s="29"/>
      <c r="J4" s="25" t="s">
        <v>219</v>
      </c>
      <c r="K4" s="102">
        <v>42495</v>
      </c>
      <c r="L4" s="102" t="s">
        <v>14</v>
      </c>
      <c r="M4" s="25" t="s">
        <v>70</v>
      </c>
      <c r="N4" s="29" t="s">
        <v>13</v>
      </c>
      <c r="O4" s="102">
        <v>42497</v>
      </c>
      <c r="P4" s="101" t="s">
        <v>8</v>
      </c>
      <c r="Q4" s="25" t="s">
        <v>204</v>
      </c>
      <c r="R4" s="25" t="s">
        <v>13</v>
      </c>
      <c r="S4" s="106"/>
      <c r="U4" s="3" t="s">
        <v>28</v>
      </c>
      <c r="V4">
        <v>1</v>
      </c>
      <c r="W4"/>
      <c r="X4" s="3" t="s">
        <v>116</v>
      </c>
      <c r="Y4">
        <v>1</v>
      </c>
      <c r="AA4" s="3" t="s">
        <v>336</v>
      </c>
      <c r="AB4">
        <v>1</v>
      </c>
      <c r="AC4"/>
      <c r="AD4">
        <v>1</v>
      </c>
      <c r="AE4">
        <v>2</v>
      </c>
      <c r="AF4"/>
      <c r="AG4"/>
      <c r="AH4"/>
      <c r="AI4"/>
      <c r="AJ4"/>
      <c r="AK4"/>
      <c r="AL4"/>
      <c r="AM4"/>
      <c r="AN4"/>
      <c r="AO4"/>
      <c r="AP4"/>
      <c r="AQ4"/>
      <c r="AS4" s="3" t="s">
        <v>122</v>
      </c>
      <c r="AT4">
        <v>1</v>
      </c>
      <c r="AU4"/>
      <c r="AV4" s="3" t="s">
        <v>358</v>
      </c>
      <c r="AW4">
        <v>21</v>
      </c>
      <c r="AY4" s="3" t="s">
        <v>7</v>
      </c>
      <c r="AZ4">
        <v>1</v>
      </c>
      <c r="BA4"/>
      <c r="BB4" s="3" t="s">
        <v>23</v>
      </c>
      <c r="BC4">
        <v>5</v>
      </c>
      <c r="BD4"/>
      <c r="BE4" s="3" t="s">
        <v>205</v>
      </c>
      <c r="BF4">
        <v>1</v>
      </c>
      <c r="BG4"/>
      <c r="BH4"/>
      <c r="BI4">
        <v>1</v>
      </c>
      <c r="BJ4"/>
    </row>
    <row r="5" spans="1:62" ht="14.5" x14ac:dyDescent="0.35">
      <c r="A5" s="25" t="s">
        <v>29</v>
      </c>
      <c r="B5" s="25" t="s">
        <v>22</v>
      </c>
      <c r="C5" s="25" t="s">
        <v>105</v>
      </c>
      <c r="D5" s="25" t="s">
        <v>358</v>
      </c>
      <c r="E5" s="26">
        <v>42695</v>
      </c>
      <c r="F5" s="26">
        <v>42708</v>
      </c>
      <c r="G5" s="25">
        <f>Nov[[#This Row],[Stop Date]]-Nov[[#This Row],[Start Date]]+1</f>
        <v>14</v>
      </c>
      <c r="H5" s="25" t="s">
        <v>346</v>
      </c>
      <c r="I5" s="29"/>
      <c r="J5" s="25" t="s">
        <v>122</v>
      </c>
      <c r="K5" s="26" t="s">
        <v>17</v>
      </c>
      <c r="L5" s="26" t="s">
        <v>17</v>
      </c>
      <c r="M5" s="25" t="s">
        <v>220</v>
      </c>
      <c r="N5" s="29" t="s">
        <v>13</v>
      </c>
      <c r="O5" s="26" t="s">
        <v>17</v>
      </c>
      <c r="P5" s="25" t="s">
        <v>7</v>
      </c>
      <c r="Q5" s="25" t="s">
        <v>206</v>
      </c>
      <c r="R5" s="25" t="s">
        <v>111</v>
      </c>
      <c r="S5" s="106"/>
      <c r="U5" s="3" t="s">
        <v>29</v>
      </c>
      <c r="V5">
        <v>1</v>
      </c>
      <c r="W5"/>
      <c r="X5" s="3" t="s">
        <v>105</v>
      </c>
      <c r="Y5">
        <v>1</v>
      </c>
      <c r="AA5" s="3" t="s">
        <v>358</v>
      </c>
      <c r="AB5">
        <v>1</v>
      </c>
      <c r="AC5">
        <v>1</v>
      </c>
      <c r="AD5"/>
      <c r="AE5">
        <v>2</v>
      </c>
      <c r="AF5"/>
      <c r="AG5"/>
      <c r="AH5"/>
      <c r="AI5"/>
      <c r="AJ5"/>
      <c r="AK5"/>
      <c r="AL5"/>
      <c r="AM5"/>
      <c r="AN5"/>
      <c r="AO5"/>
      <c r="AP5"/>
      <c r="AQ5"/>
      <c r="AS5" s="3" t="s">
        <v>117</v>
      </c>
      <c r="AT5">
        <v>1</v>
      </c>
      <c r="AU5"/>
      <c r="AV5" s="3" t="s">
        <v>359</v>
      </c>
      <c r="AW5">
        <v>10</v>
      </c>
      <c r="AY5" s="3" t="s">
        <v>23</v>
      </c>
      <c r="AZ5">
        <v>5</v>
      </c>
      <c r="BA5"/>
      <c r="BB5"/>
      <c r="BC5"/>
      <c r="BD5"/>
      <c r="BE5" s="3" t="s">
        <v>204</v>
      </c>
      <c r="BF5">
        <v>1</v>
      </c>
      <c r="BG5"/>
      <c r="BH5">
        <v>2</v>
      </c>
      <c r="BI5">
        <v>3</v>
      </c>
      <c r="BJ5"/>
    </row>
    <row r="6" spans="1:62" ht="15" customHeight="1" x14ac:dyDescent="0.35">
      <c r="A6" s="25" t="s">
        <v>30</v>
      </c>
      <c r="B6" s="25" t="s">
        <v>348</v>
      </c>
      <c r="C6" s="25" t="s">
        <v>115</v>
      </c>
      <c r="D6" s="25" t="s">
        <v>336</v>
      </c>
      <c r="E6" s="26">
        <v>42677</v>
      </c>
      <c r="F6" s="26">
        <v>42686</v>
      </c>
      <c r="G6" s="25">
        <f>Nov[[#This Row],[Stop Date]]-Nov[[#This Row],[Start Date]]+1</f>
        <v>10</v>
      </c>
      <c r="H6" s="25" t="s">
        <v>349</v>
      </c>
      <c r="I6" s="29"/>
      <c r="J6" s="25" t="s">
        <v>117</v>
      </c>
      <c r="K6" s="26">
        <v>42493</v>
      </c>
      <c r="L6" s="26" t="s">
        <v>14</v>
      </c>
      <c r="M6" s="25" t="s">
        <v>19</v>
      </c>
      <c r="N6" s="29" t="s">
        <v>13</v>
      </c>
      <c r="O6" s="26">
        <v>42495</v>
      </c>
      <c r="P6" s="25" t="s">
        <v>8</v>
      </c>
      <c r="Q6" s="25" t="s">
        <v>204</v>
      </c>
      <c r="R6" s="25" t="s">
        <v>14</v>
      </c>
      <c r="S6" s="106"/>
      <c r="U6" s="3" t="s">
        <v>30</v>
      </c>
      <c r="V6">
        <v>2</v>
      </c>
      <c r="W6"/>
      <c r="X6" s="3" t="s">
        <v>106</v>
      </c>
      <c r="Y6">
        <v>1</v>
      </c>
      <c r="AA6" s="3" t="s">
        <v>359</v>
      </c>
      <c r="AB6"/>
      <c r="AC6"/>
      <c r="AD6">
        <v>1</v>
      </c>
      <c r="AE6">
        <v>1</v>
      </c>
      <c r="AF6"/>
      <c r="AG6"/>
      <c r="AH6"/>
      <c r="AI6"/>
      <c r="AJ6"/>
      <c r="AK6"/>
      <c r="AL6"/>
      <c r="AM6"/>
      <c r="AN6"/>
      <c r="AO6"/>
      <c r="AP6"/>
      <c r="AQ6"/>
      <c r="AS6" s="3" t="s">
        <v>121</v>
      </c>
      <c r="AT6">
        <v>1</v>
      </c>
      <c r="AU6"/>
      <c r="AV6" s="3" t="s">
        <v>23</v>
      </c>
      <c r="AW6">
        <v>48</v>
      </c>
      <c r="AY6"/>
      <c r="AZ6"/>
      <c r="BA6"/>
      <c r="BB6"/>
      <c r="BC6"/>
      <c r="BD6"/>
      <c r="BE6" s="3" t="s">
        <v>206</v>
      </c>
      <c r="BF6"/>
      <c r="BG6">
        <v>1</v>
      </c>
      <c r="BH6"/>
      <c r="BI6">
        <v>1</v>
      </c>
      <c r="BJ6"/>
    </row>
    <row r="7" spans="1:62" ht="15" customHeight="1" x14ac:dyDescent="0.35">
      <c r="A7" s="25" t="s">
        <v>30</v>
      </c>
      <c r="B7" s="25" t="s">
        <v>348</v>
      </c>
      <c r="C7" s="25" t="s">
        <v>106</v>
      </c>
      <c r="D7" s="25" t="s">
        <v>359</v>
      </c>
      <c r="E7" s="26">
        <v>42681</v>
      </c>
      <c r="F7" s="26">
        <v>42690</v>
      </c>
      <c r="G7" s="25">
        <f>Nov[[#This Row],[Stop Date]]-Nov[[#This Row],[Start Date]]+1</f>
        <v>10</v>
      </c>
      <c r="H7" s="25" t="s">
        <v>349</v>
      </c>
      <c r="I7" s="29"/>
      <c r="J7" s="25" t="s">
        <v>121</v>
      </c>
      <c r="K7" s="26">
        <v>42497</v>
      </c>
      <c r="L7" s="26" t="s">
        <v>14</v>
      </c>
      <c r="M7" s="25" t="s">
        <v>188</v>
      </c>
      <c r="N7" s="29" t="s">
        <v>13</v>
      </c>
      <c r="O7" s="26">
        <v>42497</v>
      </c>
      <c r="P7" s="25" t="s">
        <v>8</v>
      </c>
      <c r="Q7" s="25" t="s">
        <v>204</v>
      </c>
      <c r="R7" s="25" t="s">
        <v>13</v>
      </c>
      <c r="S7" s="106"/>
      <c r="U7" s="3" t="s">
        <v>23</v>
      </c>
      <c r="V7">
        <v>5</v>
      </c>
      <c r="W7"/>
      <c r="X7" s="3" t="s">
        <v>23</v>
      </c>
      <c r="Y7">
        <v>5</v>
      </c>
      <c r="AA7" s="3" t="s">
        <v>23</v>
      </c>
      <c r="AB7">
        <v>2</v>
      </c>
      <c r="AC7">
        <v>1</v>
      </c>
      <c r="AD7">
        <v>2</v>
      </c>
      <c r="AE7">
        <v>5</v>
      </c>
      <c r="AF7"/>
      <c r="AG7"/>
      <c r="AH7"/>
      <c r="AI7"/>
      <c r="AJ7"/>
      <c r="AK7"/>
      <c r="AL7"/>
      <c r="AM7"/>
      <c r="AN7"/>
      <c r="AO7"/>
      <c r="AP7"/>
      <c r="AQ7"/>
      <c r="AS7" s="3" t="s">
        <v>23</v>
      </c>
      <c r="AT7">
        <v>5</v>
      </c>
      <c r="AU7"/>
      <c r="AV7"/>
      <c r="AW7"/>
      <c r="AY7"/>
      <c r="AZ7"/>
      <c r="BA7"/>
      <c r="BB7"/>
      <c r="BC7"/>
      <c r="BD7"/>
      <c r="BE7" s="39" t="s">
        <v>23</v>
      </c>
      <c r="BF7" s="40">
        <v>2</v>
      </c>
      <c r="BG7" s="40">
        <v>1</v>
      </c>
      <c r="BH7" s="40">
        <v>2</v>
      </c>
      <c r="BI7" s="40">
        <v>5</v>
      </c>
      <c r="BJ7"/>
    </row>
    <row r="8" spans="1:62" ht="15" customHeight="1" x14ac:dyDescent="0.35">
      <c r="A8" s="25"/>
      <c r="B8" s="25"/>
      <c r="C8" s="25"/>
      <c r="D8" s="25"/>
      <c r="E8" s="26"/>
      <c r="F8" s="26"/>
      <c r="G8" s="25"/>
      <c r="H8" s="25"/>
      <c r="I8" s="25"/>
      <c r="J8" s="25"/>
      <c r="K8" s="26"/>
      <c r="L8" s="26"/>
      <c r="M8" s="25"/>
      <c r="N8" s="25"/>
      <c r="O8" s="26"/>
      <c r="P8" s="25"/>
      <c r="Q8" s="25"/>
      <c r="R8" s="63"/>
      <c r="S8" s="25"/>
      <c r="U8"/>
      <c r="V8"/>
      <c r="W8"/>
      <c r="X8"/>
      <c r="Y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S8"/>
      <c r="AT8"/>
      <c r="AU8"/>
      <c r="AV8"/>
      <c r="AW8"/>
      <c r="AY8"/>
      <c r="AZ8"/>
      <c r="BA8"/>
      <c r="BB8"/>
      <c r="BC8"/>
      <c r="BD8"/>
      <c r="BE8"/>
      <c r="BF8"/>
      <c r="BG8"/>
      <c r="BH8"/>
      <c r="BI8"/>
      <c r="BJ8"/>
    </row>
    <row r="9" spans="1:62" ht="14.5" x14ac:dyDescent="0.35">
      <c r="A9" s="25"/>
      <c r="B9" s="25"/>
      <c r="C9" s="25"/>
      <c r="D9" s="25"/>
      <c r="E9" s="26"/>
      <c r="F9" s="26"/>
      <c r="G9" s="25"/>
      <c r="H9" s="25"/>
      <c r="I9" s="25"/>
      <c r="J9" s="25"/>
      <c r="K9" s="26"/>
      <c r="L9" s="26"/>
      <c r="M9" s="25"/>
      <c r="N9" s="25"/>
      <c r="O9" s="26"/>
      <c r="P9" s="25"/>
      <c r="Q9" s="25"/>
      <c r="R9" s="63"/>
      <c r="S9" s="25"/>
      <c r="U9"/>
      <c r="V9"/>
      <c r="W9" s="40"/>
      <c r="X9"/>
      <c r="Y9"/>
      <c r="AA9"/>
      <c r="AB9"/>
      <c r="AC9"/>
      <c r="AD9"/>
      <c r="AE9"/>
      <c r="AF9"/>
      <c r="AG9"/>
      <c r="AH9" s="40"/>
      <c r="AI9" s="40"/>
      <c r="AJ9" s="40"/>
      <c r="AK9" s="40"/>
      <c r="AL9" s="40"/>
      <c r="AM9" s="40"/>
      <c r="AN9" s="40"/>
      <c r="AO9" s="40"/>
      <c r="AP9" s="40"/>
      <c r="AQ9" s="40"/>
      <c r="AS9" s="40"/>
      <c r="AT9" s="40"/>
      <c r="AU9" s="40"/>
      <c r="AV9"/>
      <c r="AW9"/>
      <c r="AY9" s="40"/>
      <c r="AZ9" s="40"/>
      <c r="BA9" s="40"/>
      <c r="BB9" s="40"/>
      <c r="BC9" s="40"/>
      <c r="BD9" s="40"/>
      <c r="BE9"/>
      <c r="BF9"/>
      <c r="BG9"/>
      <c r="BH9"/>
      <c r="BI9" s="40"/>
    </row>
    <row r="10" spans="1:62" ht="15" customHeight="1" x14ac:dyDescent="0.35">
      <c r="A10" s="25"/>
      <c r="B10" s="25"/>
      <c r="C10" s="25"/>
      <c r="D10" s="25"/>
      <c r="E10" s="26"/>
      <c r="F10" s="26"/>
      <c r="G10" s="25"/>
      <c r="H10" s="25"/>
      <c r="I10" s="25"/>
      <c r="J10" s="25"/>
      <c r="K10" s="26"/>
      <c r="L10" s="26"/>
      <c r="M10" s="25"/>
      <c r="N10" s="25"/>
      <c r="O10" s="26"/>
      <c r="P10" s="25"/>
      <c r="Q10" s="25"/>
      <c r="R10" s="63"/>
      <c r="S10" s="25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S10"/>
      <c r="AT10"/>
      <c r="AU10"/>
      <c r="AV10"/>
      <c r="AW10"/>
      <c r="AY10"/>
      <c r="AZ10"/>
      <c r="BA10"/>
      <c r="BB10"/>
      <c r="BC10"/>
      <c r="BD10"/>
      <c r="BE10"/>
      <c r="BF10"/>
      <c r="BI10"/>
    </row>
    <row r="11" spans="1:62" ht="15" customHeight="1" x14ac:dyDescent="0.35">
      <c r="A11" s="25"/>
      <c r="B11" s="25"/>
      <c r="C11" s="25"/>
      <c r="D11" s="25"/>
      <c r="E11" s="26"/>
      <c r="F11" s="26"/>
      <c r="G11" s="25"/>
      <c r="H11" s="25"/>
      <c r="I11" s="25"/>
      <c r="J11" s="25"/>
      <c r="K11" s="26"/>
      <c r="L11" s="26"/>
      <c r="M11" s="25"/>
      <c r="N11" s="25"/>
      <c r="O11" s="26"/>
      <c r="P11" s="25"/>
      <c r="Q11" s="25"/>
      <c r="R11" s="63"/>
      <c r="S11" s="25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S11"/>
      <c r="AT11"/>
      <c r="AU11"/>
      <c r="AV11"/>
      <c r="AW11"/>
      <c r="AY11"/>
      <c r="AZ11"/>
      <c r="BA11"/>
      <c r="BB11"/>
      <c r="BC11"/>
      <c r="BD11"/>
      <c r="BE11"/>
      <c r="BF11"/>
      <c r="BI11"/>
    </row>
    <row r="12" spans="1:62" ht="15" customHeight="1" x14ac:dyDescent="0.35">
      <c r="A12" s="25"/>
      <c r="B12" s="25"/>
      <c r="C12" s="25"/>
      <c r="D12" s="25"/>
      <c r="E12" s="26"/>
      <c r="F12" s="26"/>
      <c r="G12" s="25"/>
      <c r="H12" s="25"/>
      <c r="I12" s="25"/>
      <c r="J12" s="25"/>
      <c r="K12" s="26"/>
      <c r="L12" s="26"/>
      <c r="M12" s="25"/>
      <c r="N12" s="25"/>
      <c r="O12" s="26"/>
      <c r="P12" s="25"/>
      <c r="Q12" s="25"/>
      <c r="R12" s="63"/>
      <c r="S12" s="25"/>
      <c r="U12"/>
      <c r="V12"/>
      <c r="W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S12"/>
      <c r="AT12"/>
      <c r="AU12"/>
      <c r="AV12"/>
      <c r="AW12"/>
      <c r="AY12"/>
      <c r="AZ12"/>
      <c r="BA12"/>
      <c r="BB12"/>
      <c r="BC12"/>
      <c r="BD12"/>
      <c r="BE12"/>
      <c r="BF12"/>
      <c r="BI12"/>
    </row>
    <row r="13" spans="1:62" ht="15" customHeight="1" x14ac:dyDescent="0.35">
      <c r="A13" s="25"/>
      <c r="B13" s="25"/>
      <c r="C13" s="25"/>
      <c r="D13" s="25"/>
      <c r="E13" s="26"/>
      <c r="F13" s="26"/>
      <c r="G13" s="25"/>
      <c r="H13" s="25"/>
      <c r="I13" s="25"/>
      <c r="J13" s="25"/>
      <c r="K13" s="26"/>
      <c r="L13" s="26"/>
      <c r="M13" s="25"/>
      <c r="N13" s="25"/>
      <c r="O13" s="26"/>
      <c r="P13" s="25"/>
      <c r="Q13" s="25"/>
      <c r="R13" s="63"/>
      <c r="S13" s="25"/>
      <c r="T13"/>
      <c r="U13"/>
      <c r="V13"/>
      <c r="W13"/>
      <c r="Y13"/>
      <c r="Z13"/>
      <c r="AA13"/>
      <c r="AB13"/>
      <c r="AC13"/>
      <c r="AD13"/>
      <c r="AE13"/>
      <c r="AF13"/>
      <c r="AG13"/>
      <c r="AH13"/>
      <c r="AS13"/>
      <c r="AT13"/>
      <c r="AU13"/>
      <c r="AY13"/>
      <c r="AZ13"/>
      <c r="BA13"/>
      <c r="BB13"/>
      <c r="BC13"/>
      <c r="BD13"/>
      <c r="BI13"/>
    </row>
    <row r="14" spans="1:62" ht="15" customHeight="1" x14ac:dyDescent="0.35">
      <c r="A14" s="25"/>
      <c r="B14" s="25"/>
      <c r="C14" s="25"/>
      <c r="D14" s="25"/>
      <c r="E14" s="26"/>
      <c r="F14" s="26"/>
      <c r="G14" s="25"/>
      <c r="H14" s="25"/>
      <c r="I14" s="25"/>
      <c r="J14" s="25"/>
      <c r="K14" s="26"/>
      <c r="L14" s="26"/>
      <c r="M14" s="25"/>
      <c r="N14" s="25"/>
      <c r="O14" s="26"/>
      <c r="P14" s="25"/>
      <c r="Q14" s="25"/>
      <c r="R14" s="63"/>
      <c r="S14" s="25"/>
      <c r="T14"/>
      <c r="U14"/>
      <c r="V14"/>
      <c r="W14"/>
      <c r="Y14"/>
      <c r="Z14"/>
      <c r="AS14"/>
      <c r="AT14"/>
      <c r="AU14"/>
      <c r="AY14"/>
      <c r="AZ14"/>
      <c r="BA14"/>
      <c r="BB14"/>
      <c r="BC14"/>
      <c r="BD14"/>
      <c r="BI14"/>
    </row>
    <row r="15" spans="1:62" ht="15" customHeight="1" x14ac:dyDescent="0.35">
      <c r="A15" s="25"/>
      <c r="B15" s="25"/>
      <c r="C15" s="25"/>
      <c r="D15" s="25"/>
      <c r="E15" s="26"/>
      <c r="F15" s="26"/>
      <c r="G15" s="25"/>
      <c r="H15" s="25"/>
      <c r="I15" s="25"/>
      <c r="J15" s="25"/>
      <c r="K15" s="26"/>
      <c r="L15" s="26"/>
      <c r="M15" s="25"/>
      <c r="N15" s="25"/>
      <c r="O15" s="26"/>
      <c r="P15" s="25"/>
      <c r="Q15" s="25"/>
      <c r="R15" s="63"/>
      <c r="S15" s="25"/>
      <c r="T15"/>
      <c r="U15"/>
      <c r="V15"/>
      <c r="W15"/>
      <c r="Y15"/>
      <c r="Z15"/>
      <c r="AS15"/>
      <c r="AT15"/>
      <c r="AU15"/>
      <c r="AY15"/>
      <c r="AZ15"/>
      <c r="BA15"/>
      <c r="BB15"/>
      <c r="BC15"/>
      <c r="BD15"/>
      <c r="BI15"/>
    </row>
    <row r="16" spans="1:62" ht="15" customHeight="1" x14ac:dyDescent="0.35">
      <c r="A16" s="25"/>
      <c r="B16" s="25"/>
      <c r="C16" s="25"/>
      <c r="D16" s="25"/>
      <c r="E16" s="26"/>
      <c r="F16" s="26"/>
      <c r="G16" s="25"/>
      <c r="H16" s="25"/>
      <c r="I16" s="25"/>
      <c r="J16" s="25"/>
      <c r="K16" s="26"/>
      <c r="L16" s="26"/>
      <c r="M16" s="25"/>
      <c r="N16" s="25"/>
      <c r="O16" s="26"/>
      <c r="P16" s="25"/>
      <c r="Q16" s="25"/>
      <c r="R16" s="63"/>
      <c r="S16" s="25"/>
      <c r="T16"/>
      <c r="U16"/>
      <c r="V16"/>
      <c r="W16"/>
      <c r="Y16"/>
      <c r="Z16"/>
      <c r="AS16"/>
      <c r="AT16"/>
      <c r="AU16"/>
      <c r="AY16"/>
      <c r="AZ16"/>
      <c r="BA16"/>
      <c r="BB16"/>
      <c r="BC16"/>
      <c r="BD16"/>
      <c r="BI16"/>
    </row>
    <row r="17" spans="1:61" ht="15" customHeight="1" x14ac:dyDescent="0.35">
      <c r="A17" s="25"/>
      <c r="B17" s="25"/>
      <c r="C17" s="25"/>
      <c r="D17" s="25"/>
      <c r="E17" s="26"/>
      <c r="F17" s="26"/>
      <c r="G17" s="25"/>
      <c r="H17" s="25"/>
      <c r="I17" s="25"/>
      <c r="J17" s="25"/>
      <c r="K17" s="26"/>
      <c r="L17" s="26"/>
      <c r="M17" s="25"/>
      <c r="N17" s="25"/>
      <c r="O17" s="26"/>
      <c r="P17" s="25"/>
      <c r="Q17" s="25"/>
      <c r="R17" s="63"/>
      <c r="S17" s="27"/>
      <c r="T17"/>
      <c r="U17"/>
      <c r="V17"/>
      <c r="W17"/>
      <c r="Y17"/>
      <c r="Z17"/>
      <c r="AS17"/>
      <c r="AT17"/>
      <c r="AU17"/>
      <c r="AY17"/>
      <c r="AZ17"/>
      <c r="BA17"/>
      <c r="BB17"/>
      <c r="BC17"/>
      <c r="BD17"/>
      <c r="BI17"/>
    </row>
    <row r="18" spans="1:61" ht="15" customHeight="1" x14ac:dyDescent="0.35">
      <c r="A18" s="25"/>
      <c r="B18" s="25"/>
      <c r="C18" s="25"/>
      <c r="D18" s="25"/>
      <c r="E18" s="26"/>
      <c r="F18" s="26"/>
      <c r="G18" s="25"/>
      <c r="H18" s="25"/>
      <c r="I18" s="25"/>
      <c r="J18" s="25"/>
      <c r="K18" s="26"/>
      <c r="L18" s="26"/>
      <c r="M18" s="25"/>
      <c r="N18" s="25"/>
      <c r="O18" s="26"/>
      <c r="P18" s="25"/>
      <c r="Q18" s="25"/>
      <c r="R18" s="63"/>
      <c r="S18" s="27"/>
      <c r="T18"/>
      <c r="U18"/>
      <c r="V18"/>
      <c r="W18"/>
      <c r="Y18"/>
      <c r="AS18"/>
      <c r="AT18"/>
      <c r="AU18"/>
      <c r="AY18"/>
      <c r="AZ18"/>
      <c r="BA18"/>
      <c r="BB18"/>
      <c r="BC18"/>
      <c r="BD18"/>
      <c r="BI18"/>
    </row>
    <row r="19" spans="1:61" ht="15" customHeight="1" x14ac:dyDescent="0.35">
      <c r="A19" s="25"/>
      <c r="B19" s="25"/>
      <c r="C19" s="25"/>
      <c r="D19" s="25"/>
      <c r="E19" s="26"/>
      <c r="F19" s="26"/>
      <c r="G19" s="25"/>
      <c r="H19" s="25"/>
      <c r="I19" s="25"/>
      <c r="J19" s="25"/>
      <c r="K19" s="26"/>
      <c r="L19" s="26"/>
      <c r="M19" s="25"/>
      <c r="N19" s="25"/>
      <c r="O19" s="26"/>
      <c r="P19" s="25"/>
      <c r="Q19" s="25"/>
      <c r="R19" s="63"/>
      <c r="S19" s="27"/>
      <c r="T19"/>
      <c r="U19"/>
      <c r="V19"/>
      <c r="W19"/>
      <c r="AS19"/>
      <c r="AT19"/>
      <c r="AU19"/>
      <c r="AY19"/>
      <c r="AZ19"/>
      <c r="BA19"/>
      <c r="BB19"/>
      <c r="BC19"/>
      <c r="BD19"/>
      <c r="BI19"/>
    </row>
    <row r="20" spans="1:61" ht="15" customHeight="1" x14ac:dyDescent="0.35">
      <c r="A20" s="25"/>
      <c r="B20" s="25"/>
      <c r="C20" s="25"/>
      <c r="D20" s="25"/>
      <c r="E20" s="26"/>
      <c r="F20" s="26"/>
      <c r="G20" s="25"/>
      <c r="H20" s="25"/>
      <c r="I20" s="25"/>
      <c r="J20" s="25"/>
      <c r="K20" s="26"/>
      <c r="L20" s="26"/>
      <c r="M20" s="25"/>
      <c r="N20" s="25"/>
      <c r="O20" s="26"/>
      <c r="P20" s="25"/>
      <c r="Q20" s="25"/>
      <c r="R20" s="63"/>
      <c r="S20" s="27"/>
      <c r="T20"/>
      <c r="BI20"/>
    </row>
    <row r="21" spans="1:61" ht="15" customHeight="1" x14ac:dyDescent="0.35">
      <c r="A21" s="28"/>
      <c r="B21" s="29"/>
      <c r="C21" s="29"/>
      <c r="D21" s="29"/>
      <c r="E21" s="30"/>
      <c r="F21" s="30"/>
      <c r="G21" s="29"/>
      <c r="H21" s="29"/>
      <c r="I21" s="29"/>
      <c r="J21" s="29"/>
      <c r="K21" s="30"/>
      <c r="L21" s="30"/>
      <c r="M21" s="29"/>
      <c r="N21" s="29"/>
      <c r="O21" s="30"/>
      <c r="P21" s="29"/>
      <c r="Q21" s="29"/>
      <c r="R21" s="64"/>
      <c r="S21" s="27"/>
      <c r="T21"/>
      <c r="BI21"/>
    </row>
    <row r="22" spans="1:61" ht="15" customHeight="1" x14ac:dyDescent="0.35">
      <c r="A22" s="28"/>
      <c r="B22" s="29"/>
      <c r="C22" s="29"/>
      <c r="D22" s="29"/>
      <c r="E22" s="30"/>
      <c r="F22" s="30"/>
      <c r="G22" s="29"/>
      <c r="H22" s="29"/>
      <c r="I22" s="29"/>
      <c r="J22" s="29"/>
      <c r="K22" s="30"/>
      <c r="L22" s="30"/>
      <c r="M22" s="29"/>
      <c r="N22" s="29"/>
      <c r="O22" s="30"/>
      <c r="P22" s="29"/>
      <c r="Q22" s="29"/>
      <c r="R22" s="63"/>
      <c r="S22" s="27"/>
      <c r="T22"/>
    </row>
    <row r="23" spans="1:61" ht="15" customHeight="1" x14ac:dyDescent="0.35">
      <c r="A23" s="25"/>
      <c r="B23" s="25"/>
      <c r="C23" s="25"/>
      <c r="D23" s="25"/>
      <c r="E23" s="26"/>
      <c r="F23" s="26"/>
      <c r="G23" s="25"/>
      <c r="H23" s="25"/>
      <c r="I23" s="25"/>
      <c r="J23" s="25"/>
      <c r="K23" s="26"/>
      <c r="L23" s="26"/>
      <c r="M23" s="25"/>
      <c r="N23" s="25"/>
      <c r="O23" s="26"/>
      <c r="P23" s="25"/>
      <c r="Q23" s="25"/>
      <c r="R23" s="65"/>
      <c r="S23" s="27"/>
      <c r="T23"/>
    </row>
    <row r="24" spans="1:61" ht="15" customHeight="1" x14ac:dyDescent="0.35">
      <c r="A24" s="25"/>
      <c r="B24" s="25"/>
      <c r="C24" s="25"/>
      <c r="D24" s="25"/>
      <c r="E24" s="26"/>
      <c r="F24" s="26"/>
      <c r="G24" s="25"/>
      <c r="H24" s="25"/>
      <c r="I24" s="25"/>
      <c r="J24" s="25"/>
      <c r="K24" s="26"/>
      <c r="L24" s="26"/>
      <c r="M24" s="25"/>
      <c r="N24" s="25"/>
      <c r="O24" s="26"/>
      <c r="P24" s="25"/>
      <c r="Q24" s="25"/>
      <c r="R24" s="65"/>
      <c r="S24" s="27"/>
      <c r="T24"/>
    </row>
    <row r="25" spans="1:61" ht="15" customHeight="1" x14ac:dyDescent="0.35">
      <c r="A25" s="25"/>
      <c r="B25" s="25"/>
      <c r="C25" s="25"/>
      <c r="D25" s="25"/>
      <c r="E25" s="26"/>
      <c r="F25" s="26"/>
      <c r="G25" s="25"/>
      <c r="H25" s="25"/>
      <c r="I25" s="25"/>
      <c r="J25" s="25"/>
      <c r="K25" s="26"/>
      <c r="L25" s="26"/>
      <c r="M25" s="25"/>
      <c r="N25" s="25"/>
      <c r="O25" s="26"/>
      <c r="P25" s="25"/>
      <c r="Q25" s="25"/>
      <c r="R25" s="65"/>
      <c r="S25" s="27"/>
      <c r="T25"/>
    </row>
    <row r="26" spans="1:61" ht="15" customHeight="1" x14ac:dyDescent="0.35">
      <c r="A26" s="25"/>
      <c r="B26" s="25"/>
      <c r="C26" s="25"/>
      <c r="D26" s="25"/>
      <c r="E26" s="26"/>
      <c r="F26" s="26"/>
      <c r="G26" s="25"/>
      <c r="H26" s="25"/>
      <c r="I26" s="25"/>
      <c r="J26" s="25"/>
      <c r="K26" s="26"/>
      <c r="L26" s="26"/>
      <c r="M26" s="25"/>
      <c r="N26" s="25"/>
      <c r="O26" s="26"/>
      <c r="P26" s="25"/>
      <c r="Q26" s="25"/>
      <c r="R26" s="65"/>
      <c r="S26" s="27"/>
      <c r="T26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</row>
    <row r="27" spans="1:61" ht="15" customHeight="1" x14ac:dyDescent="0.35">
      <c r="A27" s="25"/>
      <c r="B27" s="25"/>
      <c r="C27" s="25"/>
      <c r="D27" s="25"/>
      <c r="E27" s="26"/>
      <c r="F27" s="26"/>
      <c r="G27" s="25"/>
      <c r="H27" s="25"/>
      <c r="I27" s="25"/>
      <c r="J27" s="25"/>
      <c r="K27" s="26"/>
      <c r="L27" s="26"/>
      <c r="M27" s="25"/>
      <c r="N27" s="25"/>
      <c r="O27" s="26"/>
      <c r="P27" s="25"/>
      <c r="Q27" s="25"/>
      <c r="R27" s="65"/>
      <c r="S27" s="27"/>
      <c r="T27"/>
    </row>
    <row r="28" spans="1:61" ht="15" customHeight="1" x14ac:dyDescent="0.35">
      <c r="A28" s="25"/>
      <c r="B28" s="25"/>
      <c r="C28" s="25"/>
      <c r="D28" s="25"/>
      <c r="E28" s="26"/>
      <c r="F28" s="26"/>
      <c r="G28" s="25"/>
      <c r="H28" s="25"/>
      <c r="I28" s="25"/>
      <c r="J28" s="25"/>
      <c r="K28" s="26"/>
      <c r="L28" s="26"/>
      <c r="M28" s="25"/>
      <c r="N28" s="25"/>
      <c r="O28" s="26"/>
      <c r="P28" s="25"/>
      <c r="Q28" s="25"/>
      <c r="R28" s="65"/>
      <c r="S28" s="27"/>
      <c r="T28"/>
    </row>
    <row r="29" spans="1:61" ht="15" customHeight="1" x14ac:dyDescent="0.35">
      <c r="A29" s="25"/>
      <c r="B29" s="25"/>
      <c r="C29" s="25"/>
      <c r="D29" s="25"/>
      <c r="E29" s="26"/>
      <c r="F29" s="26"/>
      <c r="G29" s="25"/>
      <c r="H29" s="25"/>
      <c r="I29" s="25"/>
      <c r="J29" s="25"/>
      <c r="K29" s="26"/>
      <c r="L29" s="26"/>
      <c r="M29" s="25"/>
      <c r="N29" s="25"/>
      <c r="O29" s="26"/>
      <c r="P29" s="25"/>
      <c r="Q29" s="25"/>
      <c r="R29" s="65"/>
      <c r="S29" s="27"/>
      <c r="T29"/>
    </row>
    <row r="30" spans="1:61" ht="15" customHeight="1" x14ac:dyDescent="0.35">
      <c r="A30" s="25"/>
      <c r="B30" s="25"/>
      <c r="C30" s="25"/>
      <c r="D30" s="25"/>
      <c r="E30" s="26"/>
      <c r="F30" s="26"/>
      <c r="G30" s="25"/>
      <c r="H30" s="25"/>
      <c r="I30" s="25"/>
      <c r="J30" s="25"/>
      <c r="K30" s="26"/>
      <c r="L30" s="26"/>
      <c r="M30" s="25"/>
      <c r="N30" s="25"/>
      <c r="O30" s="26"/>
      <c r="P30" s="25"/>
      <c r="Q30" s="25"/>
      <c r="R30" s="65"/>
      <c r="S30" s="27"/>
      <c r="T30"/>
    </row>
    <row r="31" spans="1:61" ht="15" customHeight="1" x14ac:dyDescent="0.35">
      <c r="A31" s="25"/>
      <c r="B31" s="25"/>
      <c r="C31" s="25"/>
      <c r="D31" s="25"/>
      <c r="E31" s="26"/>
      <c r="F31" s="26"/>
      <c r="G31" s="25"/>
      <c r="H31" s="25"/>
      <c r="I31" s="25"/>
      <c r="J31" s="25"/>
      <c r="K31" s="26"/>
      <c r="L31" s="26"/>
      <c r="M31" s="25"/>
      <c r="N31" s="25"/>
      <c r="O31" s="26"/>
      <c r="P31" s="25"/>
      <c r="Q31" s="25"/>
      <c r="R31" s="65"/>
      <c r="S31" s="27"/>
    </row>
    <row r="32" spans="1:61" ht="15" customHeight="1" x14ac:dyDescent="0.35">
      <c r="A32" s="25"/>
      <c r="B32" s="25"/>
      <c r="C32" s="25"/>
      <c r="D32" s="25"/>
      <c r="E32" s="26"/>
      <c r="F32" s="26"/>
      <c r="G32" s="25"/>
      <c r="H32" s="25"/>
      <c r="I32" s="25"/>
      <c r="J32" s="25"/>
      <c r="K32" s="26"/>
      <c r="L32" s="26"/>
      <c r="M32" s="25"/>
      <c r="N32" s="25"/>
      <c r="O32" s="26"/>
      <c r="P32" s="25"/>
      <c r="Q32" s="25"/>
      <c r="R32" s="65"/>
      <c r="S32" s="27"/>
    </row>
    <row r="33" spans="1:19" ht="15" customHeight="1" x14ac:dyDescent="0.35">
      <c r="A33" s="25"/>
      <c r="B33" s="25"/>
      <c r="C33" s="25"/>
      <c r="D33" s="25"/>
      <c r="E33" s="26"/>
      <c r="F33" s="26"/>
      <c r="G33" s="25"/>
      <c r="H33" s="25"/>
      <c r="I33" s="25"/>
      <c r="J33" s="25"/>
      <c r="K33" s="26"/>
      <c r="L33" s="26"/>
      <c r="M33" s="25"/>
      <c r="N33" s="25"/>
      <c r="O33" s="26"/>
      <c r="P33" s="25"/>
      <c r="Q33" s="25"/>
      <c r="R33" s="65"/>
      <c r="S33" s="27"/>
    </row>
    <row r="34" spans="1:19" ht="15" customHeight="1" x14ac:dyDescent="0.35">
      <c r="A34" s="25"/>
      <c r="B34" s="25"/>
      <c r="C34" s="25"/>
      <c r="D34" s="25"/>
      <c r="E34" s="26"/>
      <c r="F34" s="26"/>
      <c r="G34" s="25"/>
      <c r="H34" s="25"/>
      <c r="I34" s="25"/>
      <c r="J34" s="25"/>
      <c r="K34" s="26"/>
      <c r="L34" s="26"/>
      <c r="M34" s="25"/>
      <c r="N34" s="25"/>
      <c r="O34" s="26"/>
      <c r="P34" s="25"/>
      <c r="Q34" s="25"/>
      <c r="R34" s="65"/>
      <c r="S34" s="27"/>
    </row>
    <row r="35" spans="1:19" ht="15" customHeight="1" x14ac:dyDescent="0.35">
      <c r="A35" s="25"/>
      <c r="B35" s="25"/>
      <c r="C35" s="25"/>
      <c r="D35" s="25"/>
      <c r="E35" s="26"/>
      <c r="F35" s="26"/>
      <c r="G35" s="25"/>
      <c r="H35" s="25"/>
      <c r="I35" s="25"/>
      <c r="J35" s="25"/>
      <c r="K35" s="26"/>
      <c r="L35" s="26"/>
      <c r="M35" s="25"/>
      <c r="N35" s="25"/>
      <c r="O35" s="26"/>
      <c r="P35" s="25"/>
      <c r="Q35" s="25"/>
      <c r="R35" s="63"/>
      <c r="S35" s="25"/>
    </row>
    <row r="36" spans="1:19" ht="15" customHeight="1" x14ac:dyDescent="0.35">
      <c r="A36" s="25"/>
      <c r="B36" s="25"/>
      <c r="C36" s="25"/>
      <c r="D36" s="25"/>
      <c r="E36" s="26"/>
      <c r="F36" s="26"/>
      <c r="G36" s="25"/>
      <c r="H36" s="25"/>
      <c r="I36" s="25"/>
      <c r="J36" s="25"/>
      <c r="K36" s="26"/>
      <c r="L36" s="26"/>
      <c r="M36" s="25"/>
      <c r="N36" s="25"/>
      <c r="O36" s="26"/>
      <c r="P36" s="25"/>
      <c r="Q36" s="25"/>
      <c r="R36" s="63"/>
      <c r="S36" s="25"/>
    </row>
    <row r="37" spans="1:19" ht="15" customHeight="1" x14ac:dyDescent="0.35">
      <c r="A37" s="25"/>
      <c r="B37" s="25"/>
      <c r="C37" s="25"/>
      <c r="D37" s="25"/>
      <c r="E37" s="26"/>
      <c r="F37" s="26"/>
      <c r="G37" s="25"/>
      <c r="H37" s="25"/>
      <c r="I37" s="25"/>
      <c r="J37" s="25"/>
      <c r="K37" s="26"/>
      <c r="L37" s="26"/>
      <c r="M37" s="25"/>
      <c r="N37" s="25"/>
      <c r="O37" s="26"/>
      <c r="P37" s="25"/>
      <c r="Q37" s="25"/>
      <c r="R37" s="63"/>
      <c r="S37" s="25"/>
    </row>
    <row r="38" spans="1:19" ht="15" customHeight="1" x14ac:dyDescent="0.35">
      <c r="A38" s="25"/>
      <c r="B38" s="25"/>
      <c r="C38" s="25"/>
      <c r="D38" s="25"/>
      <c r="E38" s="26"/>
      <c r="F38" s="26"/>
      <c r="G38" s="25"/>
      <c r="H38" s="25"/>
      <c r="I38" s="25"/>
      <c r="J38" s="25"/>
      <c r="K38" s="26"/>
      <c r="L38" s="26"/>
      <c r="M38" s="25"/>
      <c r="N38" s="25"/>
      <c r="O38" s="26"/>
      <c r="P38" s="25"/>
      <c r="Q38" s="25"/>
      <c r="R38" s="63"/>
      <c r="S38" s="25"/>
    </row>
    <row r="39" spans="1:19" ht="15" customHeight="1" x14ac:dyDescent="0.35">
      <c r="A39" s="25"/>
      <c r="B39" s="25"/>
      <c r="C39" s="25"/>
      <c r="D39" s="25"/>
      <c r="E39" s="26"/>
      <c r="F39" s="26"/>
      <c r="G39" s="25"/>
      <c r="H39" s="25"/>
      <c r="I39" s="25"/>
      <c r="J39" s="25"/>
      <c r="K39" s="26"/>
      <c r="L39" s="26"/>
      <c r="M39" s="25"/>
      <c r="N39" s="25"/>
      <c r="O39" s="26"/>
      <c r="P39" s="25"/>
      <c r="Q39" s="25"/>
      <c r="R39" s="63"/>
      <c r="S39" s="25"/>
    </row>
    <row r="40" spans="1:19" ht="15" customHeight="1" x14ac:dyDescent="0.35">
      <c r="A40" s="25"/>
      <c r="B40" s="25"/>
      <c r="C40" s="25"/>
      <c r="D40" s="25"/>
      <c r="E40" s="26"/>
      <c r="F40" s="26"/>
      <c r="G40" s="25"/>
      <c r="H40" s="25"/>
      <c r="I40" s="25"/>
      <c r="J40" s="25"/>
      <c r="K40" s="26"/>
      <c r="L40" s="26"/>
      <c r="M40" s="25"/>
      <c r="N40" s="25"/>
      <c r="O40" s="26"/>
      <c r="P40" s="25"/>
      <c r="Q40" s="25"/>
      <c r="R40" s="63"/>
      <c r="S40" s="25"/>
    </row>
    <row r="41" spans="1:19" ht="15" customHeight="1" x14ac:dyDescent="0.35">
      <c r="A41" s="25"/>
      <c r="B41" s="25"/>
      <c r="C41" s="25"/>
      <c r="D41" s="25"/>
      <c r="E41" s="26"/>
      <c r="F41" s="26"/>
      <c r="G41" s="25"/>
      <c r="H41" s="25"/>
      <c r="I41" s="25"/>
      <c r="J41" s="25"/>
      <c r="K41" s="26"/>
      <c r="L41" s="26"/>
      <c r="M41" s="25"/>
      <c r="N41" s="25"/>
      <c r="O41" s="26"/>
      <c r="P41" s="25"/>
      <c r="Q41" s="25"/>
      <c r="R41" s="63"/>
      <c r="S41" s="25"/>
    </row>
    <row r="42" spans="1:19" ht="15" customHeight="1" x14ac:dyDescent="0.35">
      <c r="A42" s="25"/>
      <c r="B42" s="25"/>
      <c r="C42" s="25"/>
      <c r="D42" s="25"/>
      <c r="E42" s="26"/>
      <c r="F42" s="26"/>
      <c r="G42" s="25"/>
      <c r="H42" s="25"/>
      <c r="I42" s="25"/>
      <c r="J42" s="25"/>
      <c r="K42" s="26"/>
      <c r="L42" s="26"/>
      <c r="M42" s="25"/>
      <c r="N42" s="25"/>
      <c r="O42" s="26"/>
      <c r="P42" s="25"/>
      <c r="Q42" s="25"/>
      <c r="R42" s="63"/>
      <c r="S42" s="25"/>
    </row>
    <row r="43" spans="1:19" ht="15" customHeight="1" x14ac:dyDescent="0.35">
      <c r="A43" s="25"/>
      <c r="B43" s="25"/>
      <c r="C43" s="25"/>
      <c r="D43" s="25"/>
      <c r="E43" s="26"/>
      <c r="F43" s="26"/>
      <c r="G43" s="25"/>
      <c r="H43" s="25"/>
      <c r="I43" s="25"/>
      <c r="J43" s="25"/>
      <c r="K43" s="26"/>
      <c r="L43" s="26"/>
      <c r="M43" s="25"/>
      <c r="N43" s="25"/>
      <c r="O43" s="26"/>
      <c r="P43" s="25"/>
      <c r="Q43" s="25"/>
      <c r="R43" s="63"/>
      <c r="S43" s="25"/>
    </row>
    <row r="44" spans="1:19" ht="15" customHeight="1" x14ac:dyDescent="0.35">
      <c r="A44" s="25"/>
      <c r="B44" s="25"/>
      <c r="C44" s="25"/>
      <c r="D44" s="25"/>
      <c r="E44" s="26"/>
      <c r="F44" s="26"/>
      <c r="G44" s="25"/>
      <c r="H44" s="25"/>
      <c r="I44" s="25"/>
      <c r="J44" s="25"/>
      <c r="K44" s="26"/>
      <c r="L44" s="26"/>
      <c r="M44" s="25"/>
      <c r="N44" s="25"/>
      <c r="O44" s="26"/>
      <c r="P44" s="25"/>
      <c r="Q44" s="25"/>
      <c r="R44" s="63"/>
      <c r="S44" s="25"/>
    </row>
    <row r="45" spans="1:19" ht="15" customHeight="1" x14ac:dyDescent="0.35">
      <c r="A45" s="25"/>
      <c r="B45" s="25"/>
      <c r="C45" s="25"/>
      <c r="D45" s="25"/>
      <c r="E45" s="26"/>
      <c r="F45" s="26"/>
      <c r="G45" s="25"/>
      <c r="H45" s="25"/>
      <c r="I45" s="25"/>
      <c r="J45" s="25"/>
      <c r="K45" s="26"/>
      <c r="L45" s="26"/>
      <c r="M45" s="25"/>
      <c r="N45" s="25"/>
      <c r="O45" s="26"/>
      <c r="P45" s="25"/>
      <c r="Q45" s="25"/>
      <c r="R45" s="63"/>
      <c r="S45" s="25"/>
    </row>
    <row r="46" spans="1:19" ht="15" customHeight="1" x14ac:dyDescent="0.35">
      <c r="A46" s="25"/>
      <c r="B46" s="25"/>
      <c r="C46" s="25"/>
      <c r="D46" s="25"/>
      <c r="E46" s="26"/>
      <c r="F46" s="26"/>
      <c r="G46" s="25"/>
      <c r="H46" s="25"/>
      <c r="I46" s="25"/>
      <c r="J46" s="25"/>
      <c r="K46" s="26"/>
      <c r="L46" s="26"/>
      <c r="M46" s="25"/>
      <c r="N46" s="25"/>
      <c r="O46" s="26"/>
      <c r="P46" s="25"/>
      <c r="Q46" s="25"/>
      <c r="R46" s="63"/>
      <c r="S46" s="25"/>
    </row>
    <row r="47" spans="1:19" ht="15" customHeight="1" x14ac:dyDescent="0.35">
      <c r="A47" s="25"/>
      <c r="B47" s="25"/>
      <c r="C47" s="25"/>
      <c r="D47" s="25"/>
      <c r="E47" s="26"/>
      <c r="F47" s="26"/>
      <c r="G47" s="25"/>
      <c r="H47" s="25"/>
      <c r="I47" s="25"/>
      <c r="J47" s="25"/>
      <c r="K47" s="26"/>
      <c r="L47" s="26"/>
      <c r="M47" s="25"/>
      <c r="N47" s="25"/>
      <c r="O47" s="26"/>
      <c r="P47" s="25"/>
      <c r="Q47" s="25"/>
      <c r="R47" s="63"/>
      <c r="S47" s="25"/>
    </row>
    <row r="48" spans="1:19" ht="15" customHeight="1" x14ac:dyDescent="0.35">
      <c r="A48" s="25"/>
      <c r="B48" s="25"/>
      <c r="C48" s="25"/>
      <c r="D48" s="25"/>
      <c r="E48" s="26"/>
      <c r="F48" s="26"/>
      <c r="G48" s="25"/>
      <c r="H48" s="25"/>
      <c r="I48" s="25"/>
      <c r="J48" s="25"/>
      <c r="K48" s="26"/>
      <c r="L48" s="26"/>
      <c r="M48" s="25"/>
      <c r="N48" s="25"/>
      <c r="O48" s="26"/>
      <c r="P48" s="25"/>
      <c r="Q48" s="25"/>
      <c r="R48" s="63"/>
      <c r="S48" s="25"/>
    </row>
    <row r="49" spans="1:25" ht="15" customHeight="1" x14ac:dyDescent="0.35">
      <c r="A49" s="25"/>
      <c r="B49" s="25"/>
      <c r="C49" s="25"/>
      <c r="D49" s="25"/>
      <c r="E49" s="26"/>
      <c r="F49" s="26"/>
      <c r="G49" s="25"/>
      <c r="H49" s="25"/>
      <c r="I49" s="25"/>
      <c r="J49" s="25"/>
      <c r="K49" s="26"/>
      <c r="L49" s="26"/>
      <c r="M49" s="25"/>
      <c r="N49" s="25"/>
      <c r="O49" s="26"/>
      <c r="P49" s="25"/>
      <c r="Q49" s="25"/>
      <c r="R49" s="63"/>
      <c r="S49" s="25"/>
    </row>
    <row r="50" spans="1:25" ht="15" customHeight="1" thickBot="1" x14ac:dyDescent="0.4">
      <c r="A50" s="25"/>
      <c r="B50" s="25"/>
      <c r="C50" s="25"/>
      <c r="D50" s="25"/>
      <c r="E50" s="26"/>
      <c r="F50" s="26"/>
      <c r="G50" s="25"/>
      <c r="H50" s="25"/>
      <c r="I50" s="25"/>
      <c r="J50" s="25"/>
      <c r="K50" s="26"/>
      <c r="L50" s="26"/>
      <c r="M50" s="25"/>
      <c r="N50" s="25"/>
      <c r="O50" s="26"/>
      <c r="P50" s="25"/>
      <c r="Q50" s="25"/>
      <c r="R50" s="63"/>
      <c r="S50" s="25"/>
    </row>
    <row r="51" spans="1:25" ht="15" customHeight="1" thickBot="1" x14ac:dyDescent="0.4">
      <c r="A51" s="25"/>
      <c r="B51" s="25"/>
      <c r="C51" s="25"/>
      <c r="D51" s="25"/>
      <c r="E51" s="26"/>
      <c r="F51" s="26"/>
      <c r="G51" s="25"/>
      <c r="H51" s="25"/>
      <c r="I51" s="25"/>
      <c r="J51" s="25"/>
      <c r="K51" s="26"/>
      <c r="L51" s="26"/>
      <c r="M51" s="25"/>
      <c r="N51" s="25"/>
      <c r="O51" s="26"/>
      <c r="P51" s="25"/>
      <c r="Q51" s="25"/>
      <c r="R51" s="63"/>
      <c r="S51" s="25"/>
      <c r="U51" s="70" t="s">
        <v>39</v>
      </c>
      <c r="V51" s="71"/>
      <c r="X51" s="72" t="s">
        <v>227</v>
      </c>
      <c r="Y51" s="73"/>
    </row>
    <row r="52" spans="1:25" ht="15" customHeight="1" x14ac:dyDescent="0.35">
      <c r="A52" s="25"/>
      <c r="B52" s="25"/>
      <c r="C52" s="25"/>
      <c r="D52" s="25"/>
      <c r="E52" s="26"/>
      <c r="F52" s="26"/>
      <c r="G52" s="25"/>
      <c r="H52" s="25"/>
      <c r="I52" s="25"/>
      <c r="J52" s="25"/>
      <c r="K52" s="26"/>
      <c r="L52" s="26"/>
      <c r="M52" s="25"/>
      <c r="N52" s="25"/>
      <c r="O52" s="26"/>
      <c r="P52" s="25"/>
      <c r="Q52" s="25"/>
      <c r="R52" s="63"/>
      <c r="S52" s="25"/>
      <c r="U52" s="11" t="s">
        <v>52</v>
      </c>
      <c r="V52" s="1">
        <v>900</v>
      </c>
      <c r="X52" s="11" t="s">
        <v>93</v>
      </c>
      <c r="Y52" s="42">
        <f>GETPIVOTDATA("Diagnosis",$X$2)/V52*10000</f>
        <v>55.555555555555557</v>
      </c>
    </row>
    <row r="53" spans="1:25" ht="15" customHeight="1" x14ac:dyDescent="0.35">
      <c r="A53" s="25"/>
      <c r="B53" s="25"/>
      <c r="C53" s="25"/>
      <c r="D53" s="25"/>
      <c r="E53" s="26"/>
      <c r="F53" s="26"/>
      <c r="G53" s="25"/>
      <c r="H53" s="25"/>
      <c r="I53" s="25"/>
      <c r="J53" s="25"/>
      <c r="K53" s="26"/>
      <c r="L53" s="26"/>
      <c r="M53" s="25"/>
      <c r="N53" s="25"/>
      <c r="O53" s="26"/>
      <c r="P53" s="25"/>
      <c r="Q53" s="25"/>
      <c r="R53" s="63"/>
      <c r="S53" s="25"/>
      <c r="U53" s="11" t="s">
        <v>53</v>
      </c>
      <c r="V53" s="43">
        <f>GETPIVOTDATA("Antibiotic",$AA$2)/V52*1000</f>
        <v>5.5555555555555554</v>
      </c>
      <c r="X53" s="34" t="s">
        <v>213</v>
      </c>
      <c r="Y53" s="42">
        <f>SUMIF(Y54:Y55,"&gt;0")</f>
        <v>33.333333333333329</v>
      </c>
    </row>
    <row r="54" spans="1:25" ht="15" customHeight="1" x14ac:dyDescent="0.35">
      <c r="A54" s="25"/>
      <c r="B54" s="25"/>
      <c r="C54" s="25"/>
      <c r="D54" s="25"/>
      <c r="E54" s="26"/>
      <c r="F54" s="26"/>
      <c r="G54" s="25"/>
      <c r="H54" s="25"/>
      <c r="I54" s="25"/>
      <c r="J54" s="25"/>
      <c r="K54" s="26"/>
      <c r="L54" s="26"/>
      <c r="M54" s="25"/>
      <c r="N54" s="25"/>
      <c r="O54" s="26"/>
      <c r="P54" s="25"/>
      <c r="Q54" s="25"/>
      <c r="R54" s="63"/>
      <c r="S54" s="25"/>
      <c r="U54" s="11" t="s">
        <v>54</v>
      </c>
      <c r="V54" s="43">
        <f>GETPIVOTDATA("Days of Therapy",$AV$2)/V52*1000</f>
        <v>53.333333333333336</v>
      </c>
      <c r="X54" s="41" t="s">
        <v>212</v>
      </c>
      <c r="Y54" s="47">
        <f>IFERROR(GETPIVOTDATA("Diagnosis",$X$2,"Diagnosis","Urinary tract infection (without catheter)")/V52*10000,0)</f>
        <v>11.111111111111111</v>
      </c>
    </row>
    <row r="55" spans="1:25" ht="15" customHeight="1" x14ac:dyDescent="0.35">
      <c r="A55" s="25"/>
      <c r="B55" s="25"/>
      <c r="C55" s="25"/>
      <c r="D55" s="25"/>
      <c r="E55" s="26"/>
      <c r="F55" s="26"/>
      <c r="G55" s="25"/>
      <c r="H55" s="25"/>
      <c r="I55" s="25"/>
      <c r="J55" s="25"/>
      <c r="K55" s="26"/>
      <c r="L55" s="26"/>
      <c r="M55" s="25"/>
      <c r="N55" s="25"/>
      <c r="O55" s="26"/>
      <c r="P55" s="25"/>
      <c r="Q55" s="25"/>
      <c r="R55" s="63"/>
      <c r="S55" s="25"/>
      <c r="U55" s="11" t="s">
        <v>229</v>
      </c>
      <c r="V55" s="44">
        <f>IFERROR(GETPIVOTDATA("SBAR Usage and Completeness",$BE$2,"SBAR Usage and Completeness","SBAR used and complete")/GETPIVOTDATA("SBAR Usage and Completeness",$BE$2),0)</f>
        <v>0.6</v>
      </c>
      <c r="X55" s="41" t="s">
        <v>214</v>
      </c>
      <c r="Y55" s="47">
        <f>IFERROR(GETPIVOTDATA("Diagnosis",$X$2,"Diagnosis","Urinary tract infection (with catheter)")/V52*10000,0)</f>
        <v>22.222222222222221</v>
      </c>
    </row>
    <row r="56" spans="1:25" ht="15" customHeight="1" x14ac:dyDescent="0.35">
      <c r="A56" s="25"/>
      <c r="B56" s="25"/>
      <c r="C56" s="25"/>
      <c r="D56" s="25"/>
      <c r="E56" s="26"/>
      <c r="F56" s="26"/>
      <c r="G56" s="25"/>
      <c r="H56" s="25"/>
      <c r="I56" s="25"/>
      <c r="J56" s="25"/>
      <c r="K56" s="26"/>
      <c r="L56" s="26"/>
      <c r="M56" s="25"/>
      <c r="N56" s="25"/>
      <c r="O56" s="26"/>
      <c r="P56" s="25"/>
      <c r="Q56" s="25"/>
      <c r="R56" s="63"/>
      <c r="S56" s="25"/>
      <c r="U56" s="45" t="s">
        <v>56</v>
      </c>
      <c r="V56" s="46">
        <f>IFERROR(GETPIVOTDATA("SBAR Usage and Completeness",$BE$2,"SBAR Usage and Completeness","SBAR used and complete","Criteria Met to Start Antimicrobials?","Yes")/GETPIVOTDATA("SBAR Usage and Completeness",$BE$2,"SBAR Usage and Completeness","SBAR used and complete"),0)</f>
        <v>0.33333333333333331</v>
      </c>
      <c r="X56" s="34" t="s">
        <v>96</v>
      </c>
      <c r="Y56" s="42">
        <f>SUMIF(Y57:Y60,"&gt;0")</f>
        <v>0</v>
      </c>
    </row>
    <row r="57" spans="1:25" ht="15" customHeight="1" x14ac:dyDescent="0.35">
      <c r="A57" s="25"/>
      <c r="B57" s="25"/>
      <c r="C57" s="25"/>
      <c r="D57" s="25"/>
      <c r="E57" s="26"/>
      <c r="F57" s="26"/>
      <c r="G57" s="25"/>
      <c r="H57" s="25"/>
      <c r="I57" s="25"/>
      <c r="J57" s="25"/>
      <c r="K57" s="26"/>
      <c r="L57" s="26"/>
      <c r="M57" s="25"/>
      <c r="N57" s="25"/>
      <c r="O57" s="26"/>
      <c r="P57" s="25"/>
      <c r="Q57" s="25"/>
      <c r="R57" s="63"/>
      <c r="S57" s="25"/>
      <c r="U57" s="11" t="s">
        <v>230</v>
      </c>
      <c r="V57" s="44">
        <f>IFERROR(GETPIVOTDATA("SBAR Usage and Completeness",$BE$2,"SBAR Usage and Completeness","SBAR used but incomplete")/GETPIVOTDATA("SBAR Usage and Completeness",$BE$2),0)</f>
        <v>0.2</v>
      </c>
      <c r="X57" s="41" t="s">
        <v>51</v>
      </c>
      <c r="Y57" s="47">
        <f>IFERROR(GETPIVOTDATA("Diagnosis",$X$2,"Diagnosis","pneumonia")/V52*10000,0)</f>
        <v>0</v>
      </c>
    </row>
    <row r="58" spans="1:25" ht="15" customHeight="1" x14ac:dyDescent="0.35">
      <c r="A58" s="25"/>
      <c r="B58" s="25"/>
      <c r="C58" s="25"/>
      <c r="D58" s="25"/>
      <c r="E58" s="26"/>
      <c r="F58" s="26"/>
      <c r="G58" s="25"/>
      <c r="H58" s="25"/>
      <c r="I58" s="25"/>
      <c r="J58" s="25"/>
      <c r="K58" s="26"/>
      <c r="L58" s="26"/>
      <c r="M58" s="25"/>
      <c r="N58" s="25"/>
      <c r="O58" s="26"/>
      <c r="P58" s="25"/>
      <c r="Q58" s="25"/>
      <c r="R58" s="63"/>
      <c r="S58" s="25"/>
      <c r="U58" s="11" t="s">
        <v>231</v>
      </c>
      <c r="V58" s="44">
        <f>IFERROR(GETPIVOTDATA("SBAR Usage and Completeness",$BE$2,"SBAR Usage and Completeness","SBAR not used")/GETPIVOTDATA("SBAR Usage and Completeness",$BE$2),0)</f>
        <v>0.2</v>
      </c>
      <c r="X58" s="41" t="s">
        <v>211</v>
      </c>
      <c r="Y58" s="47">
        <f>IFERROR(GETPIVOTDATA("Diagnosis",$X$2,"Diagnosis","influenza-like illness")/V52*10000,0)</f>
        <v>0</v>
      </c>
    </row>
    <row r="59" spans="1:25" ht="15" customHeight="1" x14ac:dyDescent="0.35">
      <c r="A59" s="25"/>
      <c r="B59" s="25"/>
      <c r="C59" s="25"/>
      <c r="D59" s="25"/>
      <c r="E59" s="26"/>
      <c r="F59" s="26"/>
      <c r="G59" s="25"/>
      <c r="H59" s="25"/>
      <c r="I59" s="25"/>
      <c r="J59" s="25"/>
      <c r="K59" s="26"/>
      <c r="L59" s="26"/>
      <c r="M59" s="25"/>
      <c r="N59" s="25"/>
      <c r="O59" s="26"/>
      <c r="P59" s="25"/>
      <c r="Q59" s="25"/>
      <c r="R59" s="63"/>
      <c r="S59" s="25"/>
      <c r="U59" s="11" t="s">
        <v>218</v>
      </c>
      <c r="V59" s="43">
        <f>IFERROR(GETPIVOTDATA("Microbiology Test Sent",$AS$2,"Microbiology Test Sent","Urinalysis and reflex culture and sensitivities")/V52*10000,0)</f>
        <v>22.222222222222221</v>
      </c>
      <c r="X59" s="41" t="s">
        <v>104</v>
      </c>
      <c r="Y59" s="47">
        <f>IFERROR(GETPIVOTDATA("Diagnosis",$X$2,"Diagnosis","bronchitis or tracheobronchitis")/V52*10000,0)</f>
        <v>0</v>
      </c>
    </row>
    <row r="60" spans="1:25" ht="15" customHeight="1" x14ac:dyDescent="0.35">
      <c r="A60" s="25"/>
      <c r="B60" s="25"/>
      <c r="C60" s="25"/>
      <c r="D60" s="25"/>
      <c r="E60" s="26"/>
      <c r="F60" s="26"/>
      <c r="G60" s="25"/>
      <c r="H60" s="25"/>
      <c r="I60" s="25"/>
      <c r="J60" s="25"/>
      <c r="K60" s="26"/>
      <c r="L60" s="26"/>
      <c r="M60" s="25"/>
      <c r="N60" s="25"/>
      <c r="O60" s="26"/>
      <c r="P60" s="25"/>
      <c r="Q60" s="25"/>
      <c r="R60" s="63"/>
      <c r="S60" s="25"/>
      <c r="U60" s="11"/>
      <c r="V60" s="10"/>
      <c r="X60" s="41" t="s">
        <v>107</v>
      </c>
      <c r="Y60" s="47">
        <f>IFERROR(GETPIVOTDATA("Diagnosis",$X$2,"Diagnosis","common cold syndrome or pharyngitis")/V52*10000,0)</f>
        <v>0</v>
      </c>
    </row>
    <row r="61" spans="1:25" ht="15" customHeight="1" x14ac:dyDescent="0.35">
      <c r="A61" s="25"/>
      <c r="B61" s="25"/>
      <c r="C61" s="25"/>
      <c r="D61" s="25"/>
      <c r="E61" s="26"/>
      <c r="F61" s="26"/>
      <c r="G61" s="25"/>
      <c r="H61" s="25"/>
      <c r="I61" s="25"/>
      <c r="J61" s="25"/>
      <c r="K61" s="26"/>
      <c r="L61" s="26"/>
      <c r="M61" s="25"/>
      <c r="N61" s="25"/>
      <c r="O61" s="26"/>
      <c r="P61" s="25"/>
      <c r="Q61" s="25"/>
      <c r="R61" s="63"/>
      <c r="S61" s="25"/>
      <c r="X61" s="33" t="s">
        <v>88</v>
      </c>
      <c r="Y61" s="42">
        <f>IFERROR(GETPIVOTDATA("Diagnosis",$X$2,"Diagnosis","cellulitis, soft tissue, or wound infection")/V52*10000,0)</f>
        <v>11.111111111111111</v>
      </c>
    </row>
    <row r="62" spans="1:25" ht="15" customHeight="1" x14ac:dyDescent="0.35">
      <c r="A62" s="25"/>
      <c r="B62" s="25"/>
      <c r="C62" s="25"/>
      <c r="D62" s="25"/>
      <c r="E62" s="26"/>
      <c r="F62" s="26"/>
      <c r="G62" s="25"/>
      <c r="H62" s="25"/>
      <c r="I62" s="25"/>
      <c r="J62" s="25"/>
      <c r="K62" s="26"/>
      <c r="L62" s="26"/>
      <c r="M62" s="25"/>
      <c r="N62" s="25"/>
      <c r="O62" s="26"/>
      <c r="P62" s="25"/>
      <c r="Q62" s="25"/>
      <c r="R62" s="63"/>
      <c r="S62" s="25"/>
      <c r="X62" s="34" t="s">
        <v>97</v>
      </c>
      <c r="Y62" s="42">
        <f>SUMIF(Y63:Y65,"&gt;0")</f>
        <v>11.111111111111111</v>
      </c>
    </row>
    <row r="63" spans="1:25" ht="15" customHeight="1" x14ac:dyDescent="0.35">
      <c r="A63" s="25"/>
      <c r="B63" s="25"/>
      <c r="C63" s="25"/>
      <c r="D63" s="25"/>
      <c r="E63" s="26"/>
      <c r="F63" s="26"/>
      <c r="G63" s="25"/>
      <c r="H63" s="25"/>
      <c r="I63" s="25"/>
      <c r="J63" s="25"/>
      <c r="K63" s="26"/>
      <c r="L63" s="26"/>
      <c r="M63" s="25"/>
      <c r="N63" s="25"/>
      <c r="O63" s="26"/>
      <c r="P63" s="25"/>
      <c r="Q63" s="25"/>
      <c r="R63" s="63"/>
      <c r="S63" s="25"/>
      <c r="X63" s="41" t="s">
        <v>232</v>
      </c>
      <c r="Y63" s="47">
        <f>IFERROR(GETPIVOTDATA("Diagnosis",$X$2,"Diagnosis","Clostridium difficle infection")/V52*10000,0)</f>
        <v>11.111111111111111</v>
      </c>
    </row>
    <row r="64" spans="1:25" ht="15" customHeight="1" x14ac:dyDescent="0.35">
      <c r="A64" s="25"/>
      <c r="B64" s="25"/>
      <c r="C64" s="25"/>
      <c r="D64" s="25"/>
      <c r="E64" s="26"/>
      <c r="F64" s="26"/>
      <c r="G64" s="25"/>
      <c r="H64" s="25"/>
      <c r="I64" s="25"/>
      <c r="J64" s="25"/>
      <c r="K64" s="26"/>
      <c r="L64" s="26"/>
      <c r="M64" s="25"/>
      <c r="N64" s="25"/>
      <c r="O64" s="26"/>
      <c r="P64" s="25"/>
      <c r="Q64" s="25"/>
      <c r="R64" s="63"/>
      <c r="S64" s="25"/>
      <c r="X64" s="41" t="s">
        <v>82</v>
      </c>
      <c r="Y64" s="47">
        <f>IFERROR(GETPIVOTDATA("Diagnosis",$X$2,"Diagnosis","gastroenteritis")/V52*10000,0)</f>
        <v>0</v>
      </c>
    </row>
    <row r="65" spans="1:25" ht="15" customHeight="1" x14ac:dyDescent="0.35">
      <c r="A65" s="25"/>
      <c r="B65" s="25"/>
      <c r="C65" s="25"/>
      <c r="D65" s="25"/>
      <c r="E65" s="26"/>
      <c r="F65" s="26"/>
      <c r="G65" s="25"/>
      <c r="H65" s="25"/>
      <c r="I65" s="25"/>
      <c r="J65" s="25"/>
      <c r="K65" s="26"/>
      <c r="L65" s="26"/>
      <c r="M65" s="25"/>
      <c r="N65" s="25"/>
      <c r="O65" s="26"/>
      <c r="P65" s="25"/>
      <c r="Q65" s="25"/>
      <c r="R65" s="63"/>
      <c r="S65" s="25"/>
      <c r="X65" s="41" t="s">
        <v>110</v>
      </c>
      <c r="Y65" s="47">
        <f>IFERROR(GETPIVOTDATA("Diagnosis",$X$2,"Diagnosis","norovirus gastroenteritis")/V54*10000,0)</f>
        <v>0</v>
      </c>
    </row>
    <row r="66" spans="1:25" ht="15" customHeight="1" x14ac:dyDescent="0.35">
      <c r="A66" s="25"/>
      <c r="B66" s="25"/>
      <c r="C66" s="25"/>
      <c r="D66" s="25"/>
      <c r="E66" s="26"/>
      <c r="F66" s="26"/>
      <c r="G66" s="25"/>
      <c r="H66" s="25"/>
      <c r="I66" s="25"/>
      <c r="J66" s="25"/>
      <c r="K66" s="26"/>
      <c r="L66" s="26"/>
      <c r="M66" s="25"/>
      <c r="N66" s="25"/>
      <c r="O66" s="26"/>
      <c r="P66" s="25"/>
      <c r="Q66" s="25"/>
      <c r="R66" s="63"/>
      <c r="S66" s="25"/>
    </row>
    <row r="67" spans="1:25" ht="15" customHeight="1" x14ac:dyDescent="0.35">
      <c r="A67" s="25"/>
      <c r="B67" s="25"/>
      <c r="C67" s="25"/>
      <c r="D67" s="25"/>
      <c r="E67" s="26"/>
      <c r="F67" s="26"/>
      <c r="G67" s="25"/>
      <c r="H67" s="25"/>
      <c r="I67" s="25"/>
      <c r="J67" s="25"/>
      <c r="K67" s="26"/>
      <c r="L67" s="26"/>
      <c r="M67" s="25"/>
      <c r="N67" s="25"/>
      <c r="O67" s="26"/>
      <c r="P67" s="25"/>
      <c r="Q67" s="25"/>
      <c r="R67" s="63"/>
      <c r="S67" s="25"/>
    </row>
    <row r="68" spans="1:25" ht="15" customHeight="1" x14ac:dyDescent="0.35">
      <c r="A68" s="25"/>
      <c r="B68" s="25"/>
      <c r="C68" s="25"/>
      <c r="D68" s="25"/>
      <c r="E68" s="26"/>
      <c r="F68" s="26"/>
      <c r="G68" s="25"/>
      <c r="H68" s="25"/>
      <c r="I68" s="25"/>
      <c r="J68" s="25"/>
      <c r="K68" s="26"/>
      <c r="L68" s="26"/>
      <c r="M68" s="25"/>
      <c r="N68" s="25"/>
      <c r="O68" s="26"/>
      <c r="P68" s="25"/>
      <c r="Q68" s="25"/>
      <c r="R68" s="63"/>
      <c r="S68" s="25"/>
    </row>
    <row r="69" spans="1:25" ht="15" customHeight="1" x14ac:dyDescent="0.35">
      <c r="A69" s="25"/>
      <c r="B69" s="25"/>
      <c r="C69" s="25"/>
      <c r="D69" s="25"/>
      <c r="E69" s="26"/>
      <c r="F69" s="26"/>
      <c r="G69" s="25"/>
      <c r="H69" s="25"/>
      <c r="I69" s="25"/>
      <c r="J69" s="25"/>
      <c r="K69" s="26"/>
      <c r="L69" s="26"/>
      <c r="M69" s="25"/>
      <c r="N69" s="25"/>
      <c r="O69" s="26"/>
      <c r="P69" s="25"/>
      <c r="Q69" s="25"/>
      <c r="R69" s="63"/>
      <c r="S69" s="25"/>
    </row>
    <row r="70" spans="1:25" ht="15" customHeight="1" x14ac:dyDescent="0.35">
      <c r="A70" s="25"/>
      <c r="B70" s="25"/>
      <c r="C70" s="25"/>
      <c r="D70" s="25"/>
      <c r="E70" s="26"/>
      <c r="F70" s="26"/>
      <c r="G70" s="25"/>
      <c r="H70" s="25"/>
      <c r="I70" s="25"/>
      <c r="J70" s="25"/>
      <c r="K70" s="26"/>
      <c r="L70" s="26"/>
      <c r="M70" s="25"/>
      <c r="N70" s="25"/>
      <c r="O70" s="26"/>
      <c r="P70" s="25"/>
      <c r="Q70" s="25"/>
      <c r="R70" s="63"/>
      <c r="S70" s="25"/>
    </row>
    <row r="71" spans="1:25" ht="15" customHeight="1" x14ac:dyDescent="0.35">
      <c r="A71" s="25"/>
      <c r="B71" s="25"/>
      <c r="C71" s="25"/>
      <c r="D71" s="25"/>
      <c r="E71" s="26"/>
      <c r="F71" s="26"/>
      <c r="G71" s="25"/>
      <c r="H71" s="25"/>
      <c r="I71" s="25"/>
      <c r="J71" s="25"/>
      <c r="K71" s="26"/>
      <c r="L71" s="26"/>
      <c r="M71" s="25"/>
      <c r="N71" s="25"/>
      <c r="O71" s="26"/>
      <c r="P71" s="25"/>
      <c r="Q71" s="25"/>
      <c r="R71" s="63"/>
      <c r="S71" s="25"/>
    </row>
    <row r="72" spans="1:25" ht="15" customHeight="1" x14ac:dyDescent="0.35">
      <c r="A72" s="25"/>
      <c r="B72" s="25"/>
      <c r="C72" s="25"/>
      <c r="D72" s="25"/>
      <c r="E72" s="26"/>
      <c r="F72" s="26"/>
      <c r="G72" s="25"/>
      <c r="H72" s="25"/>
      <c r="I72" s="25"/>
      <c r="J72" s="25"/>
      <c r="K72" s="26"/>
      <c r="L72" s="26"/>
      <c r="M72" s="25"/>
      <c r="N72" s="25"/>
      <c r="O72" s="26"/>
      <c r="P72" s="25"/>
      <c r="Q72" s="25"/>
      <c r="R72" s="63"/>
      <c r="S72" s="25"/>
      <c r="Y72"/>
    </row>
    <row r="73" spans="1:25" ht="15" customHeight="1" x14ac:dyDescent="0.35">
      <c r="A73" s="25"/>
      <c r="B73" s="25"/>
      <c r="C73" s="25"/>
      <c r="D73" s="25"/>
      <c r="E73" s="26"/>
      <c r="F73" s="26"/>
      <c r="G73" s="25"/>
      <c r="H73" s="25"/>
      <c r="I73" s="25"/>
      <c r="J73" s="25"/>
      <c r="K73" s="26"/>
      <c r="L73" s="26"/>
      <c r="M73" s="25"/>
      <c r="N73" s="25"/>
      <c r="O73" s="26"/>
      <c r="P73" s="25"/>
      <c r="Q73" s="25"/>
      <c r="R73" s="63"/>
      <c r="S73" s="25"/>
      <c r="Y73"/>
    </row>
    <row r="74" spans="1:25" ht="15" customHeight="1" x14ac:dyDescent="0.35">
      <c r="A74" s="25"/>
      <c r="B74" s="25"/>
      <c r="C74" s="25"/>
      <c r="D74" s="25"/>
      <c r="E74" s="26"/>
      <c r="F74" s="26"/>
      <c r="G74" s="25"/>
      <c r="H74" s="25"/>
      <c r="I74" s="25"/>
      <c r="J74" s="25"/>
      <c r="K74" s="26"/>
      <c r="L74" s="26"/>
      <c r="M74" s="25"/>
      <c r="N74" s="25"/>
      <c r="O74" s="26"/>
      <c r="P74" s="25"/>
      <c r="Q74" s="25"/>
      <c r="R74" s="63"/>
      <c r="S74" s="25"/>
      <c r="Y74"/>
    </row>
    <row r="75" spans="1:25" ht="15" customHeight="1" x14ac:dyDescent="0.35">
      <c r="A75" s="25"/>
      <c r="B75" s="25"/>
      <c r="C75" s="25"/>
      <c r="D75" s="25"/>
      <c r="E75" s="26"/>
      <c r="F75" s="26"/>
      <c r="G75" s="25"/>
      <c r="H75" s="25"/>
      <c r="I75" s="25"/>
      <c r="J75" s="25"/>
      <c r="K75" s="26"/>
      <c r="L75" s="26"/>
      <c r="M75" s="25"/>
      <c r="N75" s="25"/>
      <c r="O75" s="26"/>
      <c r="P75" s="25"/>
      <c r="Q75" s="25"/>
      <c r="R75" s="63"/>
      <c r="S75" s="25"/>
      <c r="Y75"/>
    </row>
    <row r="76" spans="1:25" ht="15" customHeight="1" x14ac:dyDescent="0.35">
      <c r="A76" s="25"/>
      <c r="B76" s="25"/>
      <c r="C76" s="25"/>
      <c r="D76" s="25"/>
      <c r="E76" s="26"/>
      <c r="F76" s="26"/>
      <c r="G76" s="25"/>
      <c r="H76" s="25"/>
      <c r="I76" s="25"/>
      <c r="J76" s="25"/>
      <c r="K76" s="26"/>
      <c r="L76" s="26"/>
      <c r="M76" s="25"/>
      <c r="N76" s="25"/>
      <c r="O76" s="26"/>
      <c r="P76" s="25"/>
      <c r="Q76" s="25"/>
      <c r="R76" s="63"/>
      <c r="S76" s="25"/>
      <c r="Y76"/>
    </row>
    <row r="77" spans="1:25" ht="15" customHeight="1" x14ac:dyDescent="0.35">
      <c r="A77" s="25"/>
      <c r="B77" s="25"/>
      <c r="C77" s="25"/>
      <c r="D77" s="25"/>
      <c r="E77" s="26"/>
      <c r="F77" s="26"/>
      <c r="G77" s="25"/>
      <c r="H77" s="25"/>
      <c r="I77" s="25"/>
      <c r="J77" s="25"/>
      <c r="K77" s="26"/>
      <c r="L77" s="26"/>
      <c r="M77" s="25"/>
      <c r="N77" s="25"/>
      <c r="O77" s="26"/>
      <c r="P77" s="25"/>
      <c r="Q77" s="25"/>
      <c r="R77" s="63"/>
      <c r="S77" s="25"/>
      <c r="W77"/>
      <c r="X77"/>
      <c r="Y77"/>
    </row>
    <row r="78" spans="1:25" ht="15" customHeight="1" x14ac:dyDescent="0.35">
      <c r="A78" s="25"/>
      <c r="B78" s="25"/>
      <c r="C78" s="25"/>
      <c r="D78" s="25"/>
      <c r="E78" s="26"/>
      <c r="F78" s="26"/>
      <c r="G78" s="25"/>
      <c r="H78" s="25"/>
      <c r="I78" s="25"/>
      <c r="J78" s="25"/>
      <c r="K78" s="26"/>
      <c r="L78" s="26"/>
      <c r="M78" s="25"/>
      <c r="N78" s="25"/>
      <c r="O78" s="26"/>
      <c r="P78" s="25"/>
      <c r="Q78" s="25"/>
      <c r="R78" s="63"/>
      <c r="S78" s="25"/>
    </row>
    <row r="79" spans="1:25" ht="15" customHeight="1" x14ac:dyDescent="0.35">
      <c r="A79" s="25"/>
      <c r="B79" s="25"/>
      <c r="C79" s="25"/>
      <c r="D79" s="25"/>
      <c r="E79" s="26"/>
      <c r="F79" s="26"/>
      <c r="G79" s="25"/>
      <c r="H79" s="25"/>
      <c r="I79" s="25"/>
      <c r="J79" s="25"/>
      <c r="K79" s="26"/>
      <c r="L79" s="26"/>
      <c r="M79" s="25"/>
      <c r="N79" s="25"/>
      <c r="O79" s="26"/>
      <c r="P79" s="25"/>
      <c r="Q79" s="25"/>
      <c r="R79" s="63"/>
      <c r="S79" s="25"/>
    </row>
    <row r="80" spans="1:25" ht="15" customHeight="1" x14ac:dyDescent="0.35">
      <c r="A80" s="25"/>
      <c r="B80" s="25"/>
      <c r="C80" s="25"/>
      <c r="D80" s="25"/>
      <c r="E80" s="26"/>
      <c r="F80" s="26"/>
      <c r="G80" s="25"/>
      <c r="H80" s="25"/>
      <c r="I80" s="25"/>
      <c r="J80" s="25"/>
      <c r="K80" s="26"/>
      <c r="L80" s="26"/>
      <c r="M80" s="25"/>
      <c r="N80" s="25"/>
      <c r="O80" s="26"/>
      <c r="P80" s="25"/>
      <c r="Q80" s="25"/>
      <c r="R80" s="63"/>
      <c r="S80" s="25"/>
    </row>
    <row r="81" spans="1:19" ht="15" customHeight="1" x14ac:dyDescent="0.35">
      <c r="A81" s="25"/>
      <c r="B81" s="25"/>
      <c r="C81" s="25"/>
      <c r="D81" s="25"/>
      <c r="E81" s="26"/>
      <c r="F81" s="26"/>
      <c r="G81" s="25"/>
      <c r="H81" s="25"/>
      <c r="I81" s="25"/>
      <c r="J81" s="25"/>
      <c r="K81" s="26"/>
      <c r="L81" s="26"/>
      <c r="M81" s="25"/>
      <c r="N81" s="25"/>
      <c r="O81" s="26"/>
      <c r="P81" s="25"/>
      <c r="Q81" s="25"/>
      <c r="R81" s="63"/>
      <c r="S81" s="25"/>
    </row>
    <row r="82" spans="1:19" ht="15" customHeight="1" x14ac:dyDescent="0.35">
      <c r="A82" s="25"/>
      <c r="B82" s="25"/>
      <c r="C82" s="25"/>
      <c r="D82" s="25"/>
      <c r="E82" s="26"/>
      <c r="F82" s="26"/>
      <c r="G82" s="25"/>
      <c r="H82" s="25"/>
      <c r="I82" s="25"/>
      <c r="J82" s="25"/>
      <c r="K82" s="26"/>
      <c r="L82" s="26"/>
      <c r="M82" s="25"/>
      <c r="N82" s="25"/>
      <c r="O82" s="26"/>
      <c r="P82" s="25"/>
      <c r="Q82" s="25"/>
      <c r="R82" s="63"/>
      <c r="S82" s="25"/>
    </row>
    <row r="83" spans="1:19" ht="15" customHeight="1" x14ac:dyDescent="0.35">
      <c r="A83" s="25"/>
      <c r="B83" s="25"/>
      <c r="C83" s="25"/>
      <c r="D83" s="25"/>
      <c r="E83" s="26"/>
      <c r="F83" s="26"/>
      <c r="G83" s="25"/>
      <c r="H83" s="25"/>
      <c r="I83" s="25"/>
      <c r="J83" s="25"/>
      <c r="K83" s="26"/>
      <c r="L83" s="26"/>
      <c r="M83" s="25"/>
      <c r="N83" s="25"/>
      <c r="O83" s="26"/>
      <c r="P83" s="25"/>
      <c r="Q83" s="25"/>
      <c r="R83" s="63"/>
      <c r="S83" s="25"/>
    </row>
    <row r="84" spans="1:19" ht="15" customHeight="1" x14ac:dyDescent="0.35">
      <c r="A84" s="25"/>
      <c r="B84" s="25"/>
      <c r="C84" s="25"/>
      <c r="D84" s="25"/>
      <c r="E84" s="26"/>
      <c r="F84" s="26"/>
      <c r="G84" s="25"/>
      <c r="H84" s="25"/>
      <c r="I84" s="25"/>
      <c r="J84" s="25"/>
      <c r="K84" s="26"/>
      <c r="L84" s="26"/>
      <c r="M84" s="25"/>
      <c r="N84" s="25"/>
      <c r="O84" s="26"/>
      <c r="P84" s="25"/>
      <c r="Q84" s="25"/>
      <c r="R84" s="63"/>
      <c r="S84" s="25"/>
    </row>
    <row r="85" spans="1:19" ht="15" customHeight="1" x14ac:dyDescent="0.35">
      <c r="A85" s="25"/>
      <c r="B85" s="25"/>
      <c r="C85" s="25"/>
      <c r="D85" s="25"/>
      <c r="E85" s="26"/>
      <c r="F85" s="26"/>
      <c r="G85" s="25"/>
      <c r="H85" s="25"/>
      <c r="I85" s="25"/>
      <c r="J85" s="25"/>
      <c r="K85" s="26"/>
      <c r="L85" s="26"/>
      <c r="M85" s="25"/>
      <c r="N85" s="25"/>
      <c r="O85" s="26"/>
      <c r="P85" s="25"/>
      <c r="Q85" s="25"/>
      <c r="R85" s="63"/>
      <c r="S85" s="25"/>
    </row>
    <row r="86" spans="1:19" ht="15" customHeight="1" x14ac:dyDescent="0.35">
      <c r="A86" s="25"/>
      <c r="B86" s="25"/>
      <c r="C86" s="25"/>
      <c r="D86" s="25"/>
      <c r="E86" s="26"/>
      <c r="F86" s="26"/>
      <c r="G86" s="25"/>
      <c r="H86" s="25"/>
      <c r="I86" s="25"/>
      <c r="J86" s="25"/>
      <c r="K86" s="26"/>
      <c r="L86" s="26"/>
      <c r="M86" s="25"/>
      <c r="N86" s="25"/>
      <c r="O86" s="26"/>
      <c r="P86" s="25"/>
      <c r="Q86" s="25"/>
      <c r="R86" s="63"/>
      <c r="S86" s="25"/>
    </row>
    <row r="87" spans="1:19" ht="15" customHeight="1" x14ac:dyDescent="0.35">
      <c r="A87" s="25"/>
      <c r="B87" s="25"/>
      <c r="C87" s="25"/>
      <c r="D87" s="25"/>
      <c r="E87" s="26"/>
      <c r="F87" s="26"/>
      <c r="G87" s="25"/>
      <c r="H87" s="25"/>
      <c r="I87" s="25"/>
      <c r="J87" s="25"/>
      <c r="K87" s="26"/>
      <c r="L87" s="26"/>
      <c r="M87" s="25"/>
      <c r="N87" s="25"/>
      <c r="O87" s="26"/>
      <c r="P87" s="25"/>
      <c r="Q87" s="25"/>
      <c r="R87" s="63"/>
      <c r="S87" s="25"/>
    </row>
    <row r="88" spans="1:19" ht="15" customHeight="1" x14ac:dyDescent="0.35">
      <c r="A88" s="25"/>
      <c r="B88" s="25"/>
      <c r="C88" s="25"/>
      <c r="D88" s="25"/>
      <c r="E88" s="26"/>
      <c r="F88" s="26"/>
      <c r="G88" s="25"/>
      <c r="H88" s="25"/>
      <c r="I88" s="25"/>
      <c r="J88" s="25"/>
      <c r="K88" s="26"/>
      <c r="L88" s="26"/>
      <c r="M88" s="25"/>
      <c r="N88" s="25"/>
      <c r="O88" s="26"/>
      <c r="P88" s="25"/>
      <c r="Q88" s="25"/>
      <c r="R88" s="63"/>
      <c r="S88" s="25"/>
    </row>
    <row r="89" spans="1:19" ht="15" customHeight="1" x14ac:dyDescent="0.35">
      <c r="A89" s="25"/>
      <c r="B89" s="25"/>
      <c r="C89" s="25"/>
      <c r="D89" s="25"/>
      <c r="E89" s="26"/>
      <c r="F89" s="26"/>
      <c r="G89" s="25"/>
      <c r="H89" s="25"/>
      <c r="I89" s="25"/>
      <c r="J89" s="25"/>
      <c r="K89" s="26"/>
      <c r="L89" s="26"/>
      <c r="M89" s="25"/>
      <c r="N89" s="25"/>
      <c r="O89" s="26"/>
      <c r="P89" s="25"/>
      <c r="Q89" s="25"/>
      <c r="R89" s="63"/>
      <c r="S89" s="25"/>
    </row>
    <row r="90" spans="1:19" ht="15" customHeight="1" x14ac:dyDescent="0.35">
      <c r="A90" s="25"/>
      <c r="B90" s="25"/>
      <c r="C90" s="25"/>
      <c r="D90" s="25"/>
      <c r="E90" s="26"/>
      <c r="F90" s="26"/>
      <c r="G90" s="25"/>
      <c r="H90" s="25"/>
      <c r="I90" s="25"/>
      <c r="J90" s="25"/>
      <c r="K90" s="26"/>
      <c r="L90" s="26"/>
      <c r="M90" s="25"/>
      <c r="N90" s="25"/>
      <c r="O90" s="26"/>
      <c r="P90" s="25"/>
      <c r="Q90" s="25"/>
      <c r="R90" s="63"/>
      <c r="S90" s="25"/>
    </row>
    <row r="91" spans="1:19" ht="15" customHeight="1" x14ac:dyDescent="0.35">
      <c r="A91" s="25"/>
      <c r="B91" s="25"/>
      <c r="C91" s="25"/>
      <c r="D91" s="25"/>
      <c r="E91" s="26"/>
      <c r="F91" s="26"/>
      <c r="G91" s="25"/>
      <c r="H91" s="25"/>
      <c r="I91" s="25"/>
      <c r="J91" s="25"/>
      <c r="K91" s="26"/>
      <c r="L91" s="26"/>
      <c r="M91" s="25"/>
      <c r="N91" s="25"/>
      <c r="O91" s="26"/>
      <c r="P91" s="25"/>
      <c r="Q91" s="25"/>
      <c r="R91" s="63"/>
      <c r="S91" s="25"/>
    </row>
    <row r="92" spans="1:19" ht="15" customHeight="1" x14ac:dyDescent="0.35">
      <c r="A92" s="25"/>
      <c r="B92" s="25"/>
      <c r="C92" s="25"/>
      <c r="D92" s="25"/>
      <c r="E92" s="26"/>
      <c r="F92" s="26"/>
      <c r="G92" s="25"/>
      <c r="H92" s="25"/>
      <c r="I92" s="25"/>
      <c r="J92" s="25"/>
      <c r="K92" s="26"/>
      <c r="L92" s="26"/>
      <c r="M92" s="25"/>
      <c r="N92" s="25"/>
      <c r="O92" s="26"/>
      <c r="P92" s="25"/>
      <c r="Q92" s="25"/>
      <c r="R92" s="63"/>
      <c r="S92" s="25"/>
    </row>
    <row r="93" spans="1:19" ht="15" customHeight="1" x14ac:dyDescent="0.35">
      <c r="A93" s="25"/>
      <c r="B93" s="25"/>
      <c r="C93" s="25"/>
      <c r="D93" s="25"/>
      <c r="E93" s="26"/>
      <c r="F93" s="26"/>
      <c r="G93" s="25"/>
      <c r="H93" s="25"/>
      <c r="I93" s="25"/>
      <c r="J93" s="25"/>
      <c r="K93" s="26"/>
      <c r="L93" s="26"/>
      <c r="M93" s="25"/>
      <c r="N93" s="25"/>
      <c r="O93" s="26"/>
      <c r="P93" s="25"/>
      <c r="Q93" s="25"/>
      <c r="R93" s="63"/>
      <c r="S93" s="25"/>
    </row>
    <row r="94" spans="1:19" ht="15" customHeight="1" x14ac:dyDescent="0.35">
      <c r="A94" s="25"/>
      <c r="B94" s="25"/>
      <c r="C94" s="25"/>
      <c r="D94" s="25"/>
      <c r="E94" s="26"/>
      <c r="F94" s="26"/>
      <c r="G94" s="25"/>
      <c r="H94" s="25"/>
      <c r="I94" s="25"/>
      <c r="J94" s="25"/>
      <c r="K94" s="26"/>
      <c r="L94" s="26"/>
      <c r="M94" s="25"/>
      <c r="N94" s="25"/>
      <c r="O94" s="26"/>
      <c r="P94" s="25"/>
      <c r="Q94" s="25"/>
      <c r="R94" s="63"/>
      <c r="S94" s="25"/>
    </row>
    <row r="95" spans="1:19" ht="15" customHeight="1" x14ac:dyDescent="0.35">
      <c r="A95" s="25"/>
      <c r="B95" s="25"/>
      <c r="C95" s="25"/>
      <c r="D95" s="25"/>
      <c r="E95" s="26"/>
      <c r="F95" s="26"/>
      <c r="G95" s="25"/>
      <c r="H95" s="25"/>
      <c r="I95" s="25"/>
      <c r="J95" s="25"/>
      <c r="K95" s="26"/>
      <c r="L95" s="26"/>
      <c r="M95" s="25"/>
      <c r="N95" s="25"/>
      <c r="O95" s="26"/>
      <c r="P95" s="25"/>
      <c r="Q95" s="25"/>
      <c r="R95" s="63"/>
      <c r="S95" s="25"/>
    </row>
    <row r="96" spans="1:19" ht="15" customHeight="1" x14ac:dyDescent="0.35">
      <c r="A96" s="25"/>
      <c r="B96" s="25"/>
      <c r="C96" s="25"/>
      <c r="D96" s="25"/>
      <c r="E96" s="26"/>
      <c r="F96" s="26"/>
      <c r="G96" s="25"/>
      <c r="H96" s="25"/>
      <c r="I96" s="25"/>
      <c r="J96" s="25"/>
      <c r="K96" s="26"/>
      <c r="L96" s="26"/>
      <c r="M96" s="25"/>
      <c r="N96" s="25"/>
      <c r="O96" s="26"/>
      <c r="P96" s="25"/>
      <c r="Q96" s="25"/>
      <c r="R96" s="63"/>
      <c r="S96" s="25"/>
    </row>
    <row r="97" spans="1:19" ht="15" customHeight="1" x14ac:dyDescent="0.35">
      <c r="A97" s="25"/>
      <c r="B97" s="25"/>
      <c r="C97" s="25"/>
      <c r="D97" s="25"/>
      <c r="E97" s="26"/>
      <c r="F97" s="26"/>
      <c r="G97" s="25"/>
      <c r="H97" s="25"/>
      <c r="I97" s="25"/>
      <c r="J97" s="25"/>
      <c r="K97" s="26"/>
      <c r="L97" s="26"/>
      <c r="M97" s="25"/>
      <c r="N97" s="25"/>
      <c r="O97" s="26"/>
      <c r="P97" s="25"/>
      <c r="Q97" s="25"/>
      <c r="R97" s="63"/>
      <c r="S97" s="25"/>
    </row>
    <row r="98" spans="1:19" ht="15" customHeight="1" x14ac:dyDescent="0.35">
      <c r="A98" s="25"/>
      <c r="B98" s="25"/>
      <c r="C98" s="25"/>
      <c r="D98" s="25"/>
      <c r="E98" s="26"/>
      <c r="F98" s="26"/>
      <c r="G98" s="25"/>
      <c r="H98" s="25"/>
      <c r="I98" s="25"/>
      <c r="J98" s="25"/>
      <c r="K98" s="26"/>
      <c r="L98" s="26"/>
      <c r="M98" s="25"/>
      <c r="N98" s="25"/>
      <c r="O98" s="26"/>
      <c r="P98" s="25"/>
      <c r="Q98" s="25"/>
      <c r="R98" s="63"/>
      <c r="S98" s="25"/>
    </row>
    <row r="99" spans="1:19" ht="15" customHeight="1" x14ac:dyDescent="0.35">
      <c r="A99" s="25"/>
      <c r="B99" s="25"/>
      <c r="C99" s="25"/>
      <c r="D99" s="25"/>
      <c r="E99" s="26"/>
      <c r="F99" s="26"/>
      <c r="G99" s="25"/>
      <c r="H99" s="25"/>
      <c r="I99" s="25"/>
      <c r="J99" s="25"/>
      <c r="K99" s="26"/>
      <c r="L99" s="26"/>
      <c r="M99" s="25"/>
      <c r="N99" s="25"/>
      <c r="O99" s="26"/>
      <c r="P99" s="25"/>
      <c r="Q99" s="25"/>
      <c r="R99" s="63"/>
      <c r="S99" s="25"/>
    </row>
    <row r="100" spans="1:19" ht="15" customHeight="1" x14ac:dyDescent="0.35">
      <c r="A100" s="25"/>
      <c r="B100" s="25"/>
      <c r="C100" s="25"/>
      <c r="D100" s="25"/>
      <c r="E100" s="26"/>
      <c r="F100" s="26"/>
      <c r="G100" s="25"/>
      <c r="H100" s="25"/>
      <c r="I100" s="25"/>
      <c r="J100" s="25"/>
      <c r="K100" s="26"/>
      <c r="L100" s="26"/>
      <c r="M100" s="25"/>
      <c r="N100" s="25"/>
      <c r="O100" s="26"/>
      <c r="P100" s="25"/>
      <c r="Q100" s="25"/>
      <c r="R100" s="63"/>
      <c r="S100" s="25"/>
    </row>
    <row r="101" spans="1:19" ht="15" customHeight="1" x14ac:dyDescent="0.35">
      <c r="A101" s="25"/>
      <c r="B101" s="25"/>
      <c r="C101" s="25"/>
      <c r="D101" s="25"/>
      <c r="E101" s="26"/>
      <c r="F101" s="26"/>
      <c r="G101" s="25"/>
      <c r="H101" s="25"/>
      <c r="I101" s="25"/>
      <c r="J101" s="25"/>
      <c r="K101" s="26"/>
      <c r="L101" s="26"/>
      <c r="M101" s="25"/>
      <c r="N101" s="25"/>
      <c r="O101" s="26"/>
      <c r="P101" s="25"/>
      <c r="Q101" s="25"/>
      <c r="R101" s="63"/>
      <c r="S101" s="25"/>
    </row>
    <row r="102" spans="1:19" ht="15" customHeight="1" x14ac:dyDescent="0.35">
      <c r="A102" s="25"/>
      <c r="B102" s="25"/>
      <c r="C102" s="25"/>
      <c r="D102" s="25"/>
      <c r="E102" s="26"/>
      <c r="F102" s="26"/>
      <c r="G102" s="25"/>
      <c r="H102" s="25"/>
      <c r="I102" s="25"/>
      <c r="J102" s="25"/>
      <c r="K102" s="26"/>
      <c r="L102" s="26"/>
      <c r="M102" s="25"/>
      <c r="N102" s="25"/>
      <c r="O102" s="26"/>
      <c r="P102" s="25"/>
      <c r="Q102" s="25"/>
      <c r="R102" s="63"/>
      <c r="S102" s="25"/>
    </row>
    <row r="103" spans="1:19" ht="15" customHeight="1" x14ac:dyDescent="0.35">
      <c r="A103" s="25"/>
      <c r="B103" s="25"/>
      <c r="C103" s="25"/>
      <c r="D103" s="25"/>
      <c r="E103" s="26"/>
      <c r="F103" s="26"/>
      <c r="G103" s="25"/>
      <c r="H103" s="25"/>
      <c r="I103" s="25"/>
      <c r="J103" s="25"/>
      <c r="K103" s="26"/>
      <c r="L103" s="26"/>
      <c r="M103" s="25"/>
      <c r="N103" s="25"/>
      <c r="O103" s="26"/>
      <c r="P103" s="25"/>
      <c r="Q103" s="25"/>
      <c r="R103" s="63"/>
      <c r="S103" s="25"/>
    </row>
    <row r="104" spans="1:19" ht="15" customHeight="1" x14ac:dyDescent="0.35">
      <c r="A104" s="25"/>
      <c r="B104" s="25"/>
      <c r="C104" s="25"/>
      <c r="D104" s="25"/>
      <c r="E104" s="26"/>
      <c r="F104" s="26"/>
      <c r="G104" s="25"/>
      <c r="H104" s="25"/>
      <c r="I104" s="25"/>
      <c r="J104" s="25"/>
      <c r="K104" s="26"/>
      <c r="L104" s="26"/>
      <c r="M104" s="25"/>
      <c r="N104" s="25"/>
      <c r="O104" s="26"/>
      <c r="P104" s="25"/>
      <c r="Q104" s="25"/>
      <c r="R104" s="63"/>
      <c r="S104" s="25"/>
    </row>
    <row r="105" spans="1:19" ht="15" customHeight="1" x14ac:dyDescent="0.35">
      <c r="A105" s="25"/>
      <c r="B105" s="25"/>
      <c r="C105" s="25"/>
      <c r="D105" s="25"/>
      <c r="E105" s="26"/>
      <c r="F105" s="26"/>
      <c r="G105" s="25"/>
      <c r="H105" s="25"/>
      <c r="I105" s="25"/>
      <c r="J105" s="25"/>
      <c r="K105" s="26"/>
      <c r="L105" s="26"/>
      <c r="M105" s="25"/>
      <c r="N105" s="25"/>
      <c r="O105" s="26"/>
      <c r="P105" s="25"/>
      <c r="Q105" s="25"/>
      <c r="R105" s="63"/>
      <c r="S105" s="25"/>
    </row>
    <row r="106" spans="1:19" ht="15" customHeight="1" x14ac:dyDescent="0.35">
      <c r="A106" s="25"/>
      <c r="B106" s="25"/>
      <c r="C106" s="25"/>
      <c r="D106" s="25"/>
      <c r="E106" s="26"/>
      <c r="F106" s="26"/>
      <c r="G106" s="25"/>
      <c r="H106" s="25"/>
      <c r="I106" s="25"/>
      <c r="J106" s="25"/>
      <c r="K106" s="26"/>
      <c r="L106" s="26"/>
      <c r="M106" s="25"/>
      <c r="N106" s="25"/>
      <c r="O106" s="26"/>
      <c r="P106" s="25"/>
      <c r="Q106" s="25"/>
      <c r="R106" s="63"/>
      <c r="S106" s="25"/>
    </row>
    <row r="107" spans="1:19" ht="15" customHeight="1" x14ac:dyDescent="0.35">
      <c r="A107" s="25"/>
      <c r="B107" s="25"/>
      <c r="C107" s="25"/>
      <c r="D107" s="25"/>
      <c r="E107" s="26"/>
      <c r="F107" s="26"/>
      <c r="G107" s="25"/>
      <c r="H107" s="25"/>
      <c r="I107" s="25"/>
      <c r="J107" s="25"/>
      <c r="K107" s="26"/>
      <c r="L107" s="26"/>
      <c r="M107" s="25"/>
      <c r="N107" s="25"/>
      <c r="O107" s="26"/>
      <c r="P107" s="25"/>
      <c r="Q107" s="25"/>
      <c r="R107" s="63"/>
      <c r="S107" s="25"/>
    </row>
    <row r="108" spans="1:19" ht="15" customHeight="1" x14ac:dyDescent="0.35">
      <c r="A108" s="25"/>
      <c r="B108" s="25"/>
      <c r="C108" s="25"/>
      <c r="D108" s="25"/>
      <c r="E108" s="26"/>
      <c r="F108" s="26"/>
      <c r="G108" s="25"/>
      <c r="H108" s="25"/>
      <c r="I108" s="25"/>
      <c r="J108" s="25"/>
      <c r="K108" s="26"/>
      <c r="L108" s="26"/>
      <c r="M108" s="25"/>
      <c r="N108" s="25"/>
      <c r="O108" s="26"/>
      <c r="P108" s="25"/>
      <c r="Q108" s="25"/>
      <c r="R108" s="63"/>
      <c r="S108" s="25"/>
    </row>
    <row r="109" spans="1:19" ht="15" customHeight="1" x14ac:dyDescent="0.35">
      <c r="A109" s="25"/>
      <c r="B109" s="25"/>
      <c r="C109" s="25"/>
      <c r="D109" s="25"/>
      <c r="E109" s="26"/>
      <c r="F109" s="26"/>
      <c r="G109" s="25"/>
      <c r="H109" s="25"/>
      <c r="I109" s="25"/>
      <c r="J109" s="25"/>
      <c r="K109" s="26"/>
      <c r="L109" s="26"/>
      <c r="M109" s="25"/>
      <c r="N109" s="25"/>
      <c r="O109" s="26"/>
      <c r="P109" s="25"/>
      <c r="Q109" s="25"/>
      <c r="R109" s="63"/>
      <c r="S109" s="25"/>
    </row>
    <row r="110" spans="1:19" ht="15" customHeight="1" x14ac:dyDescent="0.35">
      <c r="A110" s="25"/>
      <c r="B110" s="25"/>
      <c r="C110" s="25"/>
      <c r="D110" s="25"/>
      <c r="E110" s="26"/>
      <c r="F110" s="26"/>
      <c r="G110" s="25"/>
      <c r="H110" s="25"/>
      <c r="I110" s="25"/>
      <c r="J110" s="25"/>
      <c r="K110" s="26"/>
      <c r="L110" s="26"/>
      <c r="M110" s="25"/>
      <c r="N110" s="25"/>
      <c r="O110" s="26"/>
      <c r="P110" s="25"/>
      <c r="Q110" s="25"/>
      <c r="R110" s="63"/>
      <c r="S110" s="25"/>
    </row>
    <row r="111" spans="1:19" ht="15" customHeight="1" x14ac:dyDescent="0.35">
      <c r="A111" s="25"/>
      <c r="B111" s="25"/>
      <c r="C111" s="25"/>
      <c r="D111" s="25"/>
      <c r="E111" s="26"/>
      <c r="F111" s="26"/>
      <c r="G111" s="25"/>
      <c r="H111" s="25"/>
      <c r="I111" s="25"/>
      <c r="J111" s="25"/>
      <c r="K111" s="26"/>
      <c r="L111" s="26"/>
      <c r="M111" s="25"/>
      <c r="N111" s="25"/>
      <c r="O111" s="26"/>
      <c r="P111" s="25"/>
      <c r="Q111" s="25"/>
      <c r="R111" s="63"/>
      <c r="S111" s="25"/>
    </row>
    <row r="112" spans="1:19" ht="15" customHeight="1" x14ac:dyDescent="0.35">
      <c r="A112" s="25"/>
      <c r="B112" s="25"/>
      <c r="C112" s="25"/>
      <c r="D112" s="25"/>
      <c r="E112" s="26"/>
      <c r="F112" s="26"/>
      <c r="G112" s="25"/>
      <c r="H112" s="25"/>
      <c r="I112" s="25"/>
      <c r="J112" s="25"/>
      <c r="K112" s="26"/>
      <c r="L112" s="26"/>
      <c r="M112" s="25"/>
      <c r="N112" s="25"/>
      <c r="O112" s="26"/>
      <c r="P112" s="25"/>
      <c r="Q112" s="25"/>
      <c r="R112" s="63"/>
      <c r="S112" s="25"/>
    </row>
    <row r="113" spans="1:19" ht="15" customHeight="1" x14ac:dyDescent="0.35">
      <c r="A113" s="25"/>
      <c r="B113" s="25"/>
      <c r="C113" s="25"/>
      <c r="D113" s="25"/>
      <c r="E113" s="26"/>
      <c r="F113" s="26"/>
      <c r="G113" s="25"/>
      <c r="H113" s="25"/>
      <c r="I113" s="25"/>
      <c r="J113" s="25"/>
      <c r="K113" s="26"/>
      <c r="L113" s="26"/>
      <c r="M113" s="25"/>
      <c r="N113" s="25"/>
      <c r="O113" s="26"/>
      <c r="P113" s="25"/>
      <c r="Q113" s="25"/>
      <c r="R113" s="63"/>
      <c r="S113" s="25"/>
    </row>
    <row r="114" spans="1:19" ht="15" customHeight="1" x14ac:dyDescent="0.35">
      <c r="A114" s="25"/>
      <c r="B114" s="25"/>
      <c r="C114" s="25"/>
      <c r="D114" s="25"/>
      <c r="E114" s="26"/>
      <c r="F114" s="26"/>
      <c r="G114" s="25"/>
      <c r="H114" s="25"/>
      <c r="I114" s="25"/>
      <c r="J114" s="25"/>
      <c r="K114" s="26"/>
      <c r="L114" s="26"/>
      <c r="M114" s="25"/>
      <c r="N114" s="25"/>
      <c r="O114" s="26"/>
      <c r="P114" s="25"/>
      <c r="Q114" s="25"/>
      <c r="R114" s="63"/>
      <c r="S114" s="25"/>
    </row>
    <row r="115" spans="1:19" ht="15" customHeight="1" x14ac:dyDescent="0.35">
      <c r="A115" s="25"/>
      <c r="B115" s="25"/>
      <c r="C115" s="25"/>
      <c r="D115" s="25"/>
      <c r="E115" s="26"/>
      <c r="F115" s="26"/>
      <c r="G115" s="25"/>
      <c r="H115" s="25"/>
      <c r="I115" s="25"/>
      <c r="J115" s="25"/>
      <c r="K115" s="26"/>
      <c r="L115" s="26"/>
      <c r="M115" s="25"/>
      <c r="N115" s="25"/>
      <c r="O115" s="26"/>
      <c r="P115" s="25"/>
      <c r="Q115" s="25"/>
      <c r="R115" s="63"/>
      <c r="S115" s="25"/>
    </row>
    <row r="116" spans="1:19" ht="15" customHeight="1" x14ac:dyDescent="0.35">
      <c r="A116" s="25"/>
      <c r="B116" s="25"/>
      <c r="C116" s="25"/>
      <c r="D116" s="25"/>
      <c r="E116" s="26"/>
      <c r="F116" s="26"/>
      <c r="G116" s="25"/>
      <c r="H116" s="25"/>
      <c r="I116" s="25"/>
      <c r="J116" s="25"/>
      <c r="K116" s="26"/>
      <c r="L116" s="26"/>
      <c r="M116" s="25"/>
      <c r="N116" s="25"/>
      <c r="O116" s="26"/>
      <c r="P116" s="25"/>
      <c r="Q116" s="25"/>
      <c r="R116" s="63"/>
      <c r="S116" s="25"/>
    </row>
    <row r="117" spans="1:19" ht="15" customHeight="1" x14ac:dyDescent="0.35">
      <c r="A117" s="25"/>
      <c r="B117" s="25"/>
      <c r="C117" s="25"/>
      <c r="D117" s="25"/>
      <c r="E117" s="26"/>
      <c r="F117" s="26"/>
      <c r="G117" s="25"/>
      <c r="H117" s="25"/>
      <c r="I117" s="25"/>
      <c r="J117" s="25"/>
      <c r="K117" s="26"/>
      <c r="L117" s="26"/>
      <c r="M117" s="25"/>
      <c r="N117" s="25"/>
      <c r="O117" s="26"/>
      <c r="P117" s="25"/>
      <c r="Q117" s="25"/>
      <c r="R117" s="63"/>
      <c r="S117" s="25"/>
    </row>
    <row r="118" spans="1:19" ht="15" customHeight="1" x14ac:dyDescent="0.35">
      <c r="A118" s="25"/>
      <c r="B118" s="25"/>
      <c r="C118" s="25"/>
      <c r="D118" s="25"/>
      <c r="E118" s="26"/>
      <c r="F118" s="26"/>
      <c r="G118" s="25"/>
      <c r="H118" s="25"/>
      <c r="I118" s="25"/>
      <c r="J118" s="25"/>
      <c r="K118" s="26"/>
      <c r="L118" s="26"/>
      <c r="M118" s="25"/>
      <c r="N118" s="25"/>
      <c r="O118" s="26"/>
      <c r="P118" s="25"/>
      <c r="Q118" s="25"/>
      <c r="R118" s="63"/>
      <c r="S118" s="25"/>
    </row>
    <row r="119" spans="1:19" ht="15" customHeight="1" x14ac:dyDescent="0.35">
      <c r="A119" s="25"/>
      <c r="B119" s="25"/>
      <c r="C119" s="25"/>
      <c r="D119" s="25"/>
      <c r="E119" s="26"/>
      <c r="F119" s="26"/>
      <c r="G119" s="25"/>
      <c r="H119" s="25"/>
      <c r="I119" s="25"/>
      <c r="J119" s="25"/>
      <c r="K119" s="26"/>
      <c r="L119" s="26"/>
      <c r="M119" s="25"/>
      <c r="N119" s="25"/>
      <c r="O119" s="26"/>
      <c r="P119" s="25"/>
      <c r="Q119" s="25"/>
      <c r="R119" s="63"/>
      <c r="S119" s="25"/>
    </row>
    <row r="120" spans="1:19" ht="15" customHeight="1" x14ac:dyDescent="0.35">
      <c r="A120" s="25"/>
      <c r="B120" s="25"/>
      <c r="C120" s="25"/>
      <c r="D120" s="25"/>
      <c r="E120" s="26"/>
      <c r="F120" s="26"/>
      <c r="G120" s="25"/>
      <c r="H120" s="25"/>
      <c r="I120" s="25"/>
      <c r="J120" s="25"/>
      <c r="K120" s="26"/>
      <c r="L120" s="26"/>
      <c r="M120" s="25"/>
      <c r="N120" s="25"/>
      <c r="O120" s="26"/>
      <c r="P120" s="25"/>
      <c r="Q120" s="25"/>
      <c r="R120" s="63"/>
      <c r="S120" s="25"/>
    </row>
    <row r="121" spans="1:19" ht="15" customHeight="1" x14ac:dyDescent="0.35">
      <c r="A121" s="25"/>
      <c r="B121" s="25"/>
      <c r="C121" s="25"/>
      <c r="D121" s="25"/>
      <c r="E121" s="26"/>
      <c r="F121" s="26"/>
      <c r="G121" s="25"/>
      <c r="H121" s="25"/>
      <c r="I121" s="25"/>
      <c r="J121" s="25"/>
      <c r="K121" s="26"/>
      <c r="L121" s="26"/>
      <c r="M121" s="25"/>
      <c r="N121" s="25"/>
      <c r="O121" s="26"/>
      <c r="P121" s="25"/>
      <c r="Q121" s="25"/>
      <c r="R121" s="63"/>
      <c r="S121" s="25"/>
    </row>
    <row r="122" spans="1:19" ht="15" customHeight="1" x14ac:dyDescent="0.35">
      <c r="A122" s="25"/>
      <c r="B122" s="25"/>
      <c r="C122" s="25"/>
      <c r="D122" s="25"/>
      <c r="E122" s="26"/>
      <c r="F122" s="26"/>
      <c r="G122" s="25"/>
      <c r="H122" s="25"/>
      <c r="I122" s="25"/>
      <c r="J122" s="25"/>
      <c r="K122" s="26"/>
      <c r="L122" s="26"/>
      <c r="M122" s="25"/>
      <c r="N122" s="25"/>
      <c r="O122" s="26"/>
      <c r="P122" s="25"/>
      <c r="Q122" s="25"/>
      <c r="R122" s="63"/>
      <c r="S122" s="25"/>
    </row>
    <row r="123" spans="1:19" ht="15" customHeight="1" x14ac:dyDescent="0.35">
      <c r="A123" s="25"/>
      <c r="B123" s="25"/>
      <c r="C123" s="25"/>
      <c r="D123" s="25"/>
      <c r="E123" s="26"/>
      <c r="F123" s="26"/>
      <c r="G123" s="25"/>
      <c r="H123" s="25"/>
      <c r="I123" s="25"/>
      <c r="J123" s="25"/>
      <c r="K123" s="26"/>
      <c r="L123" s="26"/>
      <c r="M123" s="25"/>
      <c r="N123" s="25"/>
      <c r="O123" s="26"/>
      <c r="P123" s="25"/>
      <c r="Q123" s="25"/>
      <c r="R123" s="63"/>
      <c r="S123" s="25"/>
    </row>
    <row r="124" spans="1:19" ht="15" customHeight="1" x14ac:dyDescent="0.35">
      <c r="A124" s="25"/>
      <c r="B124" s="25"/>
      <c r="C124" s="25"/>
      <c r="D124" s="25"/>
      <c r="E124" s="26"/>
      <c r="F124" s="26"/>
      <c r="G124" s="25"/>
      <c r="H124" s="25"/>
      <c r="I124" s="25"/>
      <c r="J124" s="25"/>
      <c r="K124" s="26"/>
      <c r="L124" s="26"/>
      <c r="M124" s="25"/>
      <c r="N124" s="25"/>
      <c r="O124" s="26"/>
      <c r="P124" s="25"/>
      <c r="Q124" s="25"/>
      <c r="R124" s="63"/>
      <c r="S124" s="25"/>
    </row>
    <row r="125" spans="1:19" ht="15" customHeight="1" x14ac:dyDescent="0.35">
      <c r="A125" s="25"/>
      <c r="B125" s="25"/>
      <c r="C125" s="25"/>
      <c r="D125" s="25"/>
      <c r="E125" s="26"/>
      <c r="F125" s="26"/>
      <c r="G125" s="25"/>
      <c r="H125" s="25"/>
      <c r="I125" s="25"/>
      <c r="J125" s="25"/>
      <c r="K125" s="26"/>
      <c r="L125" s="26"/>
      <c r="M125" s="25"/>
      <c r="N125" s="25"/>
      <c r="O125" s="26"/>
      <c r="P125" s="25"/>
      <c r="Q125" s="25"/>
      <c r="R125" s="63"/>
      <c r="S125" s="25"/>
    </row>
    <row r="126" spans="1:19" ht="15" customHeight="1" x14ac:dyDescent="0.35">
      <c r="A126" s="25"/>
      <c r="B126" s="25"/>
      <c r="C126" s="25"/>
      <c r="D126" s="25"/>
      <c r="E126" s="26"/>
      <c r="F126" s="26"/>
      <c r="G126" s="25"/>
      <c r="H126" s="25"/>
      <c r="I126" s="25"/>
      <c r="J126" s="25"/>
      <c r="K126" s="26"/>
      <c r="L126" s="26"/>
      <c r="M126" s="25"/>
      <c r="N126" s="25"/>
      <c r="O126" s="26"/>
      <c r="P126" s="25"/>
      <c r="Q126" s="25"/>
      <c r="R126" s="63"/>
      <c r="S126" s="25"/>
    </row>
    <row r="127" spans="1:19" ht="15" customHeight="1" x14ac:dyDescent="0.35">
      <c r="A127" s="25"/>
      <c r="B127" s="25"/>
      <c r="C127" s="25"/>
      <c r="D127" s="25"/>
      <c r="E127" s="26"/>
      <c r="F127" s="26"/>
      <c r="G127" s="25"/>
      <c r="H127" s="25"/>
      <c r="I127" s="25"/>
      <c r="J127" s="25"/>
      <c r="K127" s="26"/>
      <c r="L127" s="26"/>
      <c r="M127" s="25"/>
      <c r="N127" s="25"/>
      <c r="O127" s="26"/>
      <c r="P127" s="25"/>
      <c r="Q127" s="25"/>
      <c r="R127" s="63"/>
      <c r="S127" s="25"/>
    </row>
    <row r="128" spans="1:19" ht="15" customHeight="1" x14ac:dyDescent="0.35">
      <c r="A128" s="25"/>
      <c r="B128" s="25"/>
      <c r="C128" s="25"/>
      <c r="D128" s="25"/>
      <c r="E128" s="26"/>
      <c r="F128" s="26"/>
      <c r="G128" s="25"/>
      <c r="H128" s="25"/>
      <c r="I128" s="25"/>
      <c r="J128" s="25"/>
      <c r="K128" s="26"/>
      <c r="L128" s="26"/>
      <c r="M128" s="25"/>
      <c r="N128" s="25"/>
      <c r="O128" s="26"/>
      <c r="P128" s="25"/>
      <c r="Q128" s="25"/>
      <c r="R128" s="63"/>
      <c r="S128" s="25"/>
    </row>
    <row r="129" spans="1:19" ht="15" customHeight="1" x14ac:dyDescent="0.35">
      <c r="A129" s="25"/>
      <c r="B129" s="25"/>
      <c r="C129" s="25"/>
      <c r="D129" s="25"/>
      <c r="E129" s="26"/>
      <c r="F129" s="26"/>
      <c r="G129" s="25"/>
      <c r="H129" s="25"/>
      <c r="I129" s="25"/>
      <c r="J129" s="25"/>
      <c r="K129" s="26"/>
      <c r="L129" s="26"/>
      <c r="M129" s="25"/>
      <c r="N129" s="25"/>
      <c r="O129" s="26"/>
      <c r="P129" s="25"/>
      <c r="Q129" s="25"/>
      <c r="R129" s="63"/>
      <c r="S129" s="25"/>
    </row>
    <row r="130" spans="1:19" ht="15" customHeight="1" x14ac:dyDescent="0.35">
      <c r="A130" s="25"/>
      <c r="B130" s="25"/>
      <c r="C130" s="25"/>
      <c r="D130" s="25"/>
      <c r="E130" s="26"/>
      <c r="F130" s="26"/>
      <c r="G130" s="25"/>
      <c r="H130" s="25"/>
      <c r="I130" s="25"/>
      <c r="J130" s="25"/>
      <c r="K130" s="26"/>
      <c r="L130" s="26"/>
      <c r="M130" s="25"/>
      <c r="N130" s="25"/>
      <c r="O130" s="26"/>
      <c r="P130" s="25"/>
      <c r="Q130" s="25"/>
      <c r="R130" s="63"/>
      <c r="S130" s="25"/>
    </row>
    <row r="131" spans="1:19" ht="15" customHeight="1" x14ac:dyDescent="0.35">
      <c r="A131" s="25"/>
      <c r="B131" s="25"/>
      <c r="C131" s="25"/>
      <c r="D131" s="25"/>
      <c r="E131" s="26"/>
      <c r="F131" s="26"/>
      <c r="G131" s="25"/>
      <c r="H131" s="25"/>
      <c r="I131" s="25"/>
      <c r="J131" s="25"/>
      <c r="K131" s="26"/>
      <c r="L131" s="26"/>
      <c r="M131" s="25"/>
      <c r="N131" s="25"/>
      <c r="O131" s="26"/>
      <c r="P131" s="25"/>
      <c r="Q131" s="25"/>
      <c r="R131" s="63"/>
      <c r="S131" s="25"/>
    </row>
    <row r="132" spans="1:19" ht="15" customHeight="1" x14ac:dyDescent="0.35">
      <c r="A132" s="25"/>
      <c r="B132" s="25"/>
      <c r="C132" s="25"/>
      <c r="D132" s="25"/>
      <c r="E132" s="26"/>
      <c r="F132" s="26"/>
      <c r="G132" s="25"/>
      <c r="H132" s="25"/>
      <c r="I132" s="25"/>
      <c r="J132" s="25"/>
      <c r="K132" s="26"/>
      <c r="L132" s="26"/>
      <c r="M132" s="25"/>
      <c r="N132" s="25"/>
      <c r="O132" s="26"/>
      <c r="P132" s="25"/>
      <c r="Q132" s="25"/>
      <c r="R132" s="63"/>
      <c r="S132" s="25"/>
    </row>
    <row r="133" spans="1:19" ht="15" customHeight="1" x14ac:dyDescent="0.35">
      <c r="A133" s="25"/>
      <c r="B133" s="25"/>
      <c r="C133" s="25"/>
      <c r="D133" s="25"/>
      <c r="E133" s="26"/>
      <c r="F133" s="26"/>
      <c r="G133" s="25"/>
      <c r="H133" s="25"/>
      <c r="I133" s="25"/>
      <c r="J133" s="25"/>
      <c r="K133" s="26"/>
      <c r="L133" s="26"/>
      <c r="M133" s="25"/>
      <c r="N133" s="25"/>
      <c r="O133" s="26"/>
      <c r="P133" s="25"/>
      <c r="Q133" s="25"/>
      <c r="R133" s="63"/>
      <c r="S133" s="25"/>
    </row>
    <row r="134" spans="1:19" ht="15" customHeight="1" x14ac:dyDescent="0.35">
      <c r="A134" s="25"/>
      <c r="B134" s="25"/>
      <c r="C134" s="25"/>
      <c r="D134" s="25"/>
      <c r="E134" s="26"/>
      <c r="F134" s="26"/>
      <c r="G134" s="25"/>
      <c r="H134" s="25"/>
      <c r="I134" s="25"/>
      <c r="J134" s="25"/>
      <c r="K134" s="26"/>
      <c r="L134" s="26"/>
      <c r="M134" s="25"/>
      <c r="N134" s="25"/>
      <c r="O134" s="26"/>
      <c r="P134" s="25"/>
      <c r="Q134" s="25"/>
      <c r="R134" s="63"/>
      <c r="S134" s="25"/>
    </row>
    <row r="135" spans="1:19" ht="15" customHeight="1" x14ac:dyDescent="0.35">
      <c r="A135" s="25"/>
      <c r="B135" s="25"/>
      <c r="C135" s="25"/>
      <c r="D135" s="25"/>
      <c r="E135" s="26"/>
      <c r="F135" s="26"/>
      <c r="G135" s="25"/>
      <c r="H135" s="25"/>
      <c r="I135" s="25"/>
      <c r="J135" s="25"/>
      <c r="K135" s="26"/>
      <c r="L135" s="26"/>
      <c r="M135" s="25"/>
      <c r="N135" s="25"/>
      <c r="O135" s="26"/>
      <c r="P135" s="25"/>
      <c r="Q135" s="25"/>
      <c r="R135" s="63"/>
      <c r="S135" s="25"/>
    </row>
    <row r="136" spans="1:19" ht="15" customHeight="1" x14ac:dyDescent="0.35">
      <c r="A136" s="25"/>
      <c r="B136" s="25"/>
      <c r="C136" s="25"/>
      <c r="D136" s="25"/>
      <c r="E136" s="26"/>
      <c r="F136" s="26"/>
      <c r="G136" s="25"/>
      <c r="H136" s="25"/>
      <c r="I136" s="25"/>
      <c r="J136" s="25"/>
      <c r="K136" s="26"/>
      <c r="L136" s="26"/>
      <c r="M136" s="25"/>
      <c r="N136" s="25"/>
      <c r="O136" s="26"/>
      <c r="P136" s="25"/>
      <c r="Q136" s="25"/>
      <c r="R136" s="63"/>
      <c r="S136" s="25"/>
    </row>
    <row r="137" spans="1:19" ht="15" customHeight="1" x14ac:dyDescent="0.35">
      <c r="A137" s="25"/>
      <c r="B137" s="25"/>
      <c r="C137" s="25"/>
      <c r="D137" s="25"/>
      <c r="E137" s="26"/>
      <c r="F137" s="26"/>
      <c r="G137" s="25"/>
      <c r="H137" s="25"/>
      <c r="I137" s="25"/>
      <c r="J137" s="25"/>
      <c r="K137" s="26"/>
      <c r="L137" s="26"/>
      <c r="M137" s="25"/>
      <c r="N137" s="25"/>
      <c r="O137" s="26"/>
      <c r="P137" s="25"/>
      <c r="Q137" s="25"/>
      <c r="R137" s="63"/>
      <c r="S137" s="25"/>
    </row>
    <row r="138" spans="1:19" ht="15" customHeight="1" x14ac:dyDescent="0.35">
      <c r="A138" s="25"/>
      <c r="B138" s="25"/>
      <c r="C138" s="25"/>
      <c r="D138" s="25"/>
      <c r="E138" s="26"/>
      <c r="F138" s="26"/>
      <c r="G138" s="25"/>
      <c r="H138" s="25"/>
      <c r="I138" s="25"/>
      <c r="J138" s="25"/>
      <c r="K138" s="26"/>
      <c r="L138" s="26"/>
      <c r="M138" s="25"/>
      <c r="N138" s="25"/>
      <c r="O138" s="26"/>
      <c r="P138" s="25"/>
      <c r="Q138" s="25"/>
      <c r="R138" s="63"/>
      <c r="S138" s="25"/>
    </row>
    <row r="139" spans="1:19" ht="15" customHeight="1" x14ac:dyDescent="0.35">
      <c r="A139" s="25"/>
      <c r="B139" s="25"/>
      <c r="C139" s="25"/>
      <c r="D139" s="25"/>
      <c r="E139" s="26"/>
      <c r="F139" s="26"/>
      <c r="G139" s="25"/>
      <c r="H139" s="25"/>
      <c r="I139" s="25"/>
      <c r="J139" s="25"/>
      <c r="K139" s="26"/>
      <c r="L139" s="26"/>
      <c r="M139" s="25"/>
      <c r="N139" s="25"/>
      <c r="O139" s="26"/>
      <c r="P139" s="25"/>
      <c r="Q139" s="25"/>
      <c r="R139" s="63"/>
      <c r="S139" s="25"/>
    </row>
    <row r="140" spans="1:19" ht="15" customHeight="1" x14ac:dyDescent="0.35">
      <c r="A140" s="25"/>
      <c r="B140" s="25"/>
      <c r="C140" s="25"/>
      <c r="D140" s="25"/>
      <c r="E140" s="26"/>
      <c r="F140" s="26"/>
      <c r="G140" s="25"/>
      <c r="H140" s="25"/>
      <c r="I140" s="25"/>
      <c r="J140" s="25"/>
      <c r="K140" s="26"/>
      <c r="L140" s="26"/>
      <c r="M140" s="25"/>
      <c r="N140" s="25"/>
      <c r="O140" s="26"/>
      <c r="P140" s="25"/>
      <c r="Q140" s="25"/>
      <c r="R140" s="63"/>
      <c r="S140" s="25"/>
    </row>
    <row r="141" spans="1:19" ht="15" customHeight="1" x14ac:dyDescent="0.35">
      <c r="A141" s="25"/>
      <c r="B141" s="25"/>
      <c r="C141" s="25"/>
      <c r="D141" s="25"/>
      <c r="E141" s="26"/>
      <c r="F141" s="26"/>
      <c r="G141" s="25"/>
      <c r="H141" s="25"/>
      <c r="I141" s="25"/>
      <c r="J141" s="25"/>
      <c r="K141" s="26"/>
      <c r="L141" s="26"/>
      <c r="M141" s="25"/>
      <c r="N141" s="25"/>
      <c r="O141" s="26"/>
      <c r="P141" s="25"/>
      <c r="Q141" s="25"/>
      <c r="R141" s="63"/>
      <c r="S141" s="25"/>
    </row>
    <row r="142" spans="1:19" ht="15" customHeight="1" x14ac:dyDescent="0.35">
      <c r="A142" s="25"/>
      <c r="B142" s="25"/>
      <c r="C142" s="25"/>
      <c r="D142" s="25"/>
      <c r="E142" s="26"/>
      <c r="F142" s="26"/>
      <c r="G142" s="25"/>
      <c r="H142" s="25"/>
      <c r="I142" s="25"/>
      <c r="J142" s="25"/>
      <c r="K142" s="26"/>
      <c r="L142" s="26"/>
      <c r="M142" s="25"/>
      <c r="N142" s="25"/>
      <c r="O142" s="26"/>
      <c r="P142" s="25"/>
      <c r="Q142" s="25"/>
      <c r="R142" s="63"/>
      <c r="S142" s="25"/>
    </row>
    <row r="143" spans="1:19" ht="15" customHeight="1" x14ac:dyDescent="0.35">
      <c r="A143" s="25"/>
      <c r="B143" s="25"/>
      <c r="C143" s="25"/>
      <c r="D143" s="25"/>
      <c r="E143" s="26"/>
      <c r="F143" s="26"/>
      <c r="G143" s="25"/>
      <c r="H143" s="25"/>
      <c r="I143" s="25"/>
      <c r="J143" s="25"/>
      <c r="K143" s="26"/>
      <c r="L143" s="26"/>
      <c r="M143" s="25"/>
      <c r="N143" s="25"/>
      <c r="O143" s="26"/>
      <c r="P143" s="25"/>
      <c r="Q143" s="25"/>
      <c r="R143" s="63"/>
      <c r="S143" s="25"/>
    </row>
    <row r="144" spans="1:19" ht="15" customHeight="1" x14ac:dyDescent="0.35">
      <c r="A144" s="25"/>
      <c r="B144" s="25"/>
      <c r="C144" s="25"/>
      <c r="D144" s="25"/>
      <c r="E144" s="26"/>
      <c r="F144" s="26"/>
      <c r="G144" s="25"/>
      <c r="H144" s="25"/>
      <c r="I144" s="25"/>
      <c r="J144" s="25"/>
      <c r="K144" s="26"/>
      <c r="L144" s="26"/>
      <c r="M144" s="25"/>
      <c r="N144" s="25"/>
      <c r="O144" s="26"/>
      <c r="P144" s="25"/>
      <c r="Q144" s="25"/>
      <c r="R144" s="63"/>
      <c r="S144" s="25"/>
    </row>
    <row r="145" spans="1:19" ht="15" customHeight="1" x14ac:dyDescent="0.35">
      <c r="A145" s="25"/>
      <c r="B145" s="25"/>
      <c r="C145" s="25"/>
      <c r="D145" s="25"/>
      <c r="E145" s="26"/>
      <c r="F145" s="26"/>
      <c r="G145" s="25"/>
      <c r="H145" s="25"/>
      <c r="I145" s="25"/>
      <c r="J145" s="25"/>
      <c r="K145" s="26"/>
      <c r="L145" s="26"/>
      <c r="M145" s="25"/>
      <c r="N145" s="25"/>
      <c r="O145" s="26"/>
      <c r="P145" s="25"/>
      <c r="Q145" s="25"/>
      <c r="R145" s="63"/>
      <c r="S145" s="25"/>
    </row>
    <row r="146" spans="1:19" ht="15" customHeight="1" x14ac:dyDescent="0.35">
      <c r="A146" s="25"/>
      <c r="B146" s="25"/>
      <c r="C146" s="25"/>
      <c r="D146" s="25"/>
      <c r="E146" s="26"/>
      <c r="F146" s="26"/>
      <c r="G146" s="25"/>
      <c r="H146" s="25"/>
      <c r="I146" s="25"/>
      <c r="J146" s="25"/>
      <c r="K146" s="26"/>
      <c r="L146" s="26"/>
      <c r="M146" s="25"/>
      <c r="N146" s="25"/>
      <c r="O146" s="26"/>
      <c r="P146" s="25"/>
      <c r="Q146" s="25"/>
      <c r="R146" s="63"/>
      <c r="S146" s="25"/>
    </row>
    <row r="147" spans="1:19" ht="15" customHeight="1" x14ac:dyDescent="0.35">
      <c r="A147" s="25"/>
      <c r="B147" s="25"/>
      <c r="C147" s="25"/>
      <c r="D147" s="25"/>
      <c r="E147" s="26"/>
      <c r="F147" s="26"/>
      <c r="G147" s="25"/>
      <c r="H147" s="25"/>
      <c r="I147" s="25"/>
      <c r="J147" s="25"/>
      <c r="K147" s="26"/>
      <c r="L147" s="26"/>
      <c r="M147" s="25"/>
      <c r="N147" s="25"/>
      <c r="O147" s="26"/>
      <c r="P147" s="25"/>
      <c r="Q147" s="25"/>
      <c r="R147" s="63"/>
      <c r="S147" s="25"/>
    </row>
    <row r="148" spans="1:19" ht="15" customHeight="1" x14ac:dyDescent="0.35">
      <c r="A148" s="25"/>
      <c r="B148" s="25"/>
      <c r="C148" s="25"/>
      <c r="D148" s="25"/>
      <c r="E148" s="26"/>
      <c r="F148" s="26"/>
      <c r="G148" s="25"/>
      <c r="H148" s="25"/>
      <c r="I148" s="25"/>
      <c r="J148" s="25"/>
      <c r="K148" s="26"/>
      <c r="L148" s="26"/>
      <c r="M148" s="25"/>
      <c r="N148" s="25"/>
      <c r="O148" s="26"/>
      <c r="P148" s="25"/>
      <c r="Q148" s="25"/>
      <c r="R148" s="63"/>
      <c r="S148" s="25"/>
    </row>
    <row r="149" spans="1:19" ht="15" customHeight="1" x14ac:dyDescent="0.35">
      <c r="A149" s="25"/>
      <c r="B149" s="25"/>
      <c r="C149" s="25"/>
      <c r="D149" s="25"/>
      <c r="E149" s="26"/>
      <c r="F149" s="26"/>
      <c r="G149" s="25"/>
      <c r="H149" s="25"/>
      <c r="I149" s="25"/>
      <c r="J149" s="25"/>
      <c r="K149" s="26"/>
      <c r="L149" s="26"/>
      <c r="M149" s="25"/>
      <c r="N149" s="25"/>
      <c r="O149" s="26"/>
      <c r="P149" s="25"/>
      <c r="Q149" s="25"/>
      <c r="R149" s="63"/>
      <c r="S149" s="25"/>
    </row>
    <row r="150" spans="1:19" ht="15" customHeight="1" x14ac:dyDescent="0.35">
      <c r="A150" s="25"/>
      <c r="B150" s="25"/>
      <c r="C150" s="25"/>
      <c r="D150" s="25"/>
      <c r="E150" s="26"/>
      <c r="F150" s="26"/>
      <c r="G150" s="25"/>
      <c r="H150" s="25"/>
      <c r="I150" s="25"/>
      <c r="J150" s="25"/>
      <c r="K150" s="26"/>
      <c r="L150" s="26"/>
      <c r="M150" s="25"/>
      <c r="N150" s="25"/>
      <c r="O150" s="26"/>
      <c r="P150" s="25"/>
      <c r="Q150" s="25"/>
      <c r="R150" s="63"/>
      <c r="S150" s="25"/>
    </row>
    <row r="151" spans="1:19" ht="15" customHeight="1" x14ac:dyDescent="0.35">
      <c r="A151" s="25"/>
      <c r="B151" s="25"/>
      <c r="C151" s="25"/>
      <c r="D151" s="25"/>
      <c r="E151" s="26"/>
      <c r="F151" s="26"/>
      <c r="G151" s="25"/>
      <c r="H151" s="25"/>
      <c r="I151" s="25"/>
      <c r="J151" s="25"/>
      <c r="K151" s="26"/>
      <c r="L151" s="26"/>
      <c r="M151" s="25"/>
      <c r="N151" s="25"/>
      <c r="O151" s="26"/>
      <c r="P151" s="25"/>
      <c r="Q151" s="25"/>
      <c r="R151" s="63"/>
      <c r="S151" s="25"/>
    </row>
    <row r="152" spans="1:19" ht="15" customHeight="1" x14ac:dyDescent="0.35">
      <c r="A152" s="25"/>
      <c r="B152" s="25"/>
      <c r="C152" s="25"/>
      <c r="D152" s="25"/>
      <c r="E152" s="26"/>
      <c r="F152" s="26"/>
      <c r="G152" s="25"/>
      <c r="H152" s="25"/>
      <c r="I152" s="25"/>
      <c r="J152" s="25"/>
      <c r="K152" s="26"/>
      <c r="L152" s="26"/>
      <c r="M152" s="25"/>
      <c r="N152" s="25"/>
      <c r="O152" s="26"/>
      <c r="P152" s="25"/>
      <c r="Q152" s="25"/>
      <c r="R152" s="63"/>
      <c r="S152" s="25"/>
    </row>
    <row r="153" spans="1:19" ht="15" customHeight="1" x14ac:dyDescent="0.35">
      <c r="A153" s="25"/>
      <c r="B153" s="25"/>
      <c r="C153" s="25"/>
      <c r="D153" s="25"/>
      <c r="E153" s="26"/>
      <c r="F153" s="26"/>
      <c r="G153" s="25"/>
      <c r="H153" s="25"/>
      <c r="I153" s="25"/>
      <c r="J153" s="25"/>
      <c r="K153" s="26"/>
      <c r="L153" s="26"/>
      <c r="M153" s="25"/>
      <c r="N153" s="25"/>
      <c r="O153" s="26"/>
      <c r="P153" s="25"/>
      <c r="Q153" s="25"/>
      <c r="R153" s="63"/>
      <c r="S153" s="25"/>
    </row>
    <row r="154" spans="1:19" ht="15" customHeight="1" x14ac:dyDescent="0.35">
      <c r="A154" s="25"/>
      <c r="B154" s="25"/>
      <c r="C154" s="25"/>
      <c r="D154" s="25"/>
      <c r="E154" s="26"/>
      <c r="F154" s="26"/>
      <c r="G154" s="25"/>
      <c r="H154" s="25"/>
      <c r="I154" s="25"/>
      <c r="J154" s="25"/>
      <c r="K154" s="26"/>
      <c r="L154" s="26"/>
      <c r="M154" s="25"/>
      <c r="N154" s="25"/>
      <c r="O154" s="26"/>
      <c r="P154" s="25"/>
      <c r="Q154" s="25"/>
      <c r="R154" s="63"/>
      <c r="S154" s="25"/>
    </row>
    <row r="155" spans="1:19" ht="15" customHeight="1" x14ac:dyDescent="0.35">
      <c r="A155" s="25"/>
      <c r="B155" s="25"/>
      <c r="C155" s="25"/>
      <c r="D155" s="25"/>
      <c r="E155" s="26"/>
      <c r="F155" s="26"/>
      <c r="G155" s="25"/>
      <c r="H155" s="25"/>
      <c r="I155" s="25"/>
      <c r="J155" s="25"/>
      <c r="K155" s="26"/>
      <c r="L155" s="26"/>
      <c r="M155" s="25"/>
      <c r="N155" s="25"/>
      <c r="O155" s="26"/>
      <c r="P155" s="25"/>
      <c r="Q155" s="25"/>
      <c r="R155" s="63"/>
      <c r="S155" s="25"/>
    </row>
  </sheetData>
  <mergeCells count="4">
    <mergeCell ref="U1:BI1"/>
    <mergeCell ref="U51:V51"/>
    <mergeCell ref="X51:Y51"/>
    <mergeCell ref="A1:S1"/>
  </mergeCells>
  <pageMargins left="0.7" right="0.7" top="0.75" bottom="0.75" header="0.3" footer="0.3"/>
  <pageSetup orientation="portrait" r:id="rId9"/>
  <drawing r:id="rId10"/>
  <tableParts count="3">
    <tablePart r:id="rId11"/>
    <tablePart r:id="rId12"/>
    <tablePart r:id="rId13"/>
  </tableParts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 xr:uid="{00000000-0002-0000-0B00-000000000000}">
          <x14:formula1>
            <xm:f>'Dropdown Choices'!$E$2:$E$7</xm:f>
          </x14:formula1>
          <xm:sqref>I3:I154</xm:sqref>
        </x14:dataValidation>
        <x14:dataValidation type="list" allowBlank="1" showInputMessage="1" showErrorMessage="1" xr:uid="{00000000-0002-0000-0B00-000002000000}">
          <x14:formula1>
            <xm:f>'Dropdown Choices'!$H$2:$H$6</xm:f>
          </x14:formula1>
          <xm:sqref>N3:N156</xm:sqref>
        </x14:dataValidation>
        <x14:dataValidation type="list" allowBlank="1" showInputMessage="1" showErrorMessage="1" xr:uid="{00000000-0002-0000-0B00-000003000000}">
          <x14:formula1>
            <xm:f>'Dropdown Choices'!$I$2:$I$5</xm:f>
          </x14:formula1>
          <xm:sqref>P3:P156</xm:sqref>
        </x14:dataValidation>
        <x14:dataValidation type="list" allowBlank="1" showInputMessage="1" showErrorMessage="1" xr:uid="{00000000-0002-0000-0B00-000004000000}">
          <x14:formula1>
            <xm:f>'Dropdown Choices'!$J$2:$J$6</xm:f>
          </x14:formula1>
          <xm:sqref>Q3:Q155</xm:sqref>
        </x14:dataValidation>
        <x14:dataValidation type="list" allowBlank="1" showInputMessage="1" showErrorMessage="1" xr:uid="{00000000-0002-0000-0B00-000005000000}">
          <x14:formula1>
            <xm:f>'Dropdown Choices'!$K$2:$K$5</xm:f>
          </x14:formula1>
          <xm:sqref>R3:R155</xm:sqref>
        </x14:dataValidation>
        <x14:dataValidation type="list" allowBlank="1" showInputMessage="1" showErrorMessage="1" xr:uid="{00000000-0002-0000-0B00-000007000000}">
          <x14:formula1>
            <xm:f>'Dropdown Choices'!$B$2:$B$57</xm:f>
          </x14:formula1>
          <xm:sqref>D3:D154</xm:sqref>
        </x14:dataValidation>
        <x14:dataValidation type="list" allowBlank="1" showInputMessage="1" showErrorMessage="1" xr:uid="{00000000-0002-0000-0B00-000008000000}">
          <x14:formula1>
            <xm:f>'Dropdown Choices'!$A$2:$A$19</xm:f>
          </x14:formula1>
          <xm:sqref>C3:C154</xm:sqref>
        </x14:dataValidation>
        <x14:dataValidation type="list" allowBlank="1" showInputMessage="1" showErrorMessage="1" xr:uid="{00000000-0002-0000-0B00-000001000000}">
          <x14:formula1>
            <xm:f>'Dropdown Choices'!$D$2:$D$14</xm:f>
          </x14:formula1>
          <xm:sqref>J3:J154</xm:sqref>
        </x14:dataValidation>
        <x14:dataValidation type="list" allowBlank="1" showInputMessage="1" showErrorMessage="1" xr:uid="{00000000-0002-0000-0B00-000006000000}">
          <x14:formula1>
            <xm:f>'Dropdown Choices'!$G$2:$G$30</xm:f>
          </x14:formula1>
          <xm:sqref>M3:M155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2" tint="-0.749992370372631"/>
  </sheetPr>
  <dimension ref="A1:BJ155"/>
  <sheetViews>
    <sheetView zoomScale="80" zoomScaleNormal="80" workbookViewId="0">
      <pane xSplit="1" topLeftCell="L1" activePane="topRight" state="frozen"/>
      <selection pane="topRight" activeCell="U2" sqref="U2"/>
    </sheetView>
  </sheetViews>
  <sheetFormatPr defaultColWidth="20.1796875" defaultRowHeight="15" customHeight="1" x14ac:dyDescent="0.35"/>
  <cols>
    <col min="1" max="1" width="16.7265625" style="37" customWidth="1"/>
    <col min="2" max="2" width="8.453125" style="37" bestFit="1" customWidth="1"/>
    <col min="3" max="3" width="38" style="37" bestFit="1" customWidth="1"/>
    <col min="4" max="4" width="24.26953125" style="37" customWidth="1"/>
    <col min="5" max="5" width="12" style="38" bestFit="1" customWidth="1"/>
    <col min="6" max="6" width="11.81640625" style="38" bestFit="1" customWidth="1"/>
    <col min="7" max="7" width="10.81640625" style="37" customWidth="1"/>
    <col min="8" max="8" width="12.26953125" style="37" bestFit="1" customWidth="1"/>
    <col min="9" max="9" width="12.26953125" style="37" customWidth="1"/>
    <col min="10" max="10" width="41.54296875" style="37" customWidth="1"/>
    <col min="11" max="11" width="12.7265625" style="38" customWidth="1"/>
    <col min="12" max="12" width="13" style="38" bestFit="1" customWidth="1"/>
    <col min="13" max="13" width="27" style="37" bestFit="1" customWidth="1"/>
    <col min="14" max="14" width="27" style="37" customWidth="1"/>
    <col min="15" max="15" width="13.453125" style="38" bestFit="1" customWidth="1"/>
    <col min="16" max="16" width="15.1796875" style="37" customWidth="1"/>
    <col min="17" max="17" width="33.26953125" style="37" bestFit="1" customWidth="1"/>
    <col min="18" max="18" width="23.26953125" style="66" customWidth="1"/>
    <col min="19" max="19" width="26.1796875" style="37" customWidth="1"/>
    <col min="20" max="20" width="1.7265625" style="1" customWidth="1"/>
    <col min="21" max="21" width="43.81640625" style="1" bestFit="1" customWidth="1"/>
    <col min="22" max="22" width="16.1796875" style="1" customWidth="1"/>
    <col min="23" max="23" width="1.7265625" style="1" customWidth="1"/>
    <col min="24" max="24" width="38" style="1" bestFit="1" customWidth="1"/>
    <col min="25" max="25" width="15.7265625" style="1" customWidth="1"/>
    <col min="26" max="26" width="1.81640625" style="1" customWidth="1"/>
    <col min="27" max="27" width="25.7265625" style="1" customWidth="1"/>
    <col min="28" max="28" width="13.7265625" style="4" customWidth="1"/>
    <col min="29" max="43" width="13.7265625" style="1" customWidth="1"/>
    <col min="44" max="44" width="1.7265625" style="1" customWidth="1"/>
    <col min="45" max="45" width="43.7265625" style="1" customWidth="1"/>
    <col min="46" max="46" width="15.7265625" style="1" customWidth="1"/>
    <col min="47" max="47" width="1.7265625" style="1" customWidth="1"/>
    <col min="48" max="49" width="22.453125" style="1" customWidth="1"/>
    <col min="50" max="50" width="1.7265625" style="1" customWidth="1"/>
    <col min="51" max="51" width="18.81640625" style="1" customWidth="1"/>
    <col min="52" max="52" width="15.7265625" style="1" customWidth="1"/>
    <col min="53" max="53" width="1.7265625" style="1" customWidth="1"/>
    <col min="54" max="54" width="30.26953125" style="1" customWidth="1"/>
    <col min="55" max="55" width="11.81640625" style="1" customWidth="1"/>
    <col min="56" max="56" width="1.7265625" style="1" customWidth="1"/>
    <col min="57" max="57" width="33.26953125" style="1" bestFit="1" customWidth="1"/>
    <col min="58" max="62" width="22.26953125" style="1" customWidth="1"/>
    <col min="63" max="16384" width="20.1796875" style="1"/>
  </cols>
  <sheetData>
    <row r="1" spans="1:62" ht="30" customHeight="1" x14ac:dyDescent="0.35">
      <c r="A1" s="99" t="s">
        <v>87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U1" s="74" t="s">
        <v>38</v>
      </c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  <c r="AK1" s="74"/>
      <c r="AL1" s="74"/>
      <c r="AM1" s="74"/>
      <c r="AN1" s="74"/>
      <c r="AO1" s="74"/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</row>
    <row r="2" spans="1:62" ht="29" x14ac:dyDescent="0.35">
      <c r="A2" s="35" t="s">
        <v>102</v>
      </c>
      <c r="B2" s="35" t="s">
        <v>1</v>
      </c>
      <c r="C2" s="35" t="s">
        <v>20</v>
      </c>
      <c r="D2" s="35" t="s">
        <v>2</v>
      </c>
      <c r="E2" s="36" t="s">
        <v>3</v>
      </c>
      <c r="F2" s="36" t="s">
        <v>4</v>
      </c>
      <c r="G2" s="35" t="s">
        <v>5</v>
      </c>
      <c r="H2" s="35" t="s">
        <v>9</v>
      </c>
      <c r="I2" s="35" t="s">
        <v>215</v>
      </c>
      <c r="J2" s="35" t="s">
        <v>216</v>
      </c>
      <c r="K2" s="36" t="s">
        <v>222</v>
      </c>
      <c r="L2" s="36" t="s">
        <v>55</v>
      </c>
      <c r="M2" s="35" t="s">
        <v>6</v>
      </c>
      <c r="N2" s="35" t="s">
        <v>224</v>
      </c>
      <c r="O2" s="36" t="s">
        <v>223</v>
      </c>
      <c r="P2" s="35" t="s">
        <v>201</v>
      </c>
      <c r="Q2" s="35" t="s">
        <v>203</v>
      </c>
      <c r="R2" s="62" t="s">
        <v>228</v>
      </c>
      <c r="S2" s="67" t="s">
        <v>333</v>
      </c>
      <c r="U2" s="2" t="s">
        <v>0</v>
      </c>
      <c r="V2" s="8" t="s">
        <v>225</v>
      </c>
      <c r="W2"/>
      <c r="X2" s="7" t="s">
        <v>20</v>
      </c>
      <c r="Y2" s="8" t="s">
        <v>35</v>
      </c>
      <c r="AA2" s="48" t="s">
        <v>37</v>
      </c>
      <c r="AB2" s="5" t="s">
        <v>26</v>
      </c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S2" s="5" t="s">
        <v>217</v>
      </c>
      <c r="AT2" s="6" t="s">
        <v>35</v>
      </c>
      <c r="AU2"/>
      <c r="AV2" s="5" t="s">
        <v>2</v>
      </c>
      <c r="AW2" s="6" t="s">
        <v>36</v>
      </c>
      <c r="AY2" s="7" t="s">
        <v>201</v>
      </c>
      <c r="AZ2" s="6" t="s">
        <v>35</v>
      </c>
      <c r="BA2"/>
      <c r="BB2" s="2" t="s">
        <v>226</v>
      </c>
      <c r="BC2" t="s">
        <v>35</v>
      </c>
      <c r="BD2"/>
      <c r="BE2" s="2" t="s">
        <v>35</v>
      </c>
      <c r="BF2" s="5" t="s">
        <v>10</v>
      </c>
      <c r="BG2"/>
      <c r="BH2"/>
      <c r="BI2"/>
      <c r="BJ2"/>
    </row>
    <row r="3" spans="1:62" ht="14.5" x14ac:dyDescent="0.35">
      <c r="A3" s="25" t="s">
        <v>27</v>
      </c>
      <c r="B3" s="25" t="s">
        <v>11</v>
      </c>
      <c r="C3" s="25" t="s">
        <v>116</v>
      </c>
      <c r="D3" s="25" t="s">
        <v>153</v>
      </c>
      <c r="E3" s="26">
        <v>42707</v>
      </c>
      <c r="F3" s="26">
        <v>42713</v>
      </c>
      <c r="G3" s="25">
        <f>Dec[[#This Row],[Stop Date]]-Dec[[#This Row],[Start Date]]+1</f>
        <v>7</v>
      </c>
      <c r="H3" s="25" t="s">
        <v>342</v>
      </c>
      <c r="I3" s="29"/>
      <c r="J3" s="25" t="s">
        <v>219</v>
      </c>
      <c r="K3" s="26">
        <v>42707</v>
      </c>
      <c r="L3" s="26" t="s">
        <v>14</v>
      </c>
      <c r="M3" s="25" t="s">
        <v>21</v>
      </c>
      <c r="N3" s="29" t="s">
        <v>198</v>
      </c>
      <c r="O3" s="26">
        <v>42710</v>
      </c>
      <c r="P3" s="25" t="s">
        <v>7</v>
      </c>
      <c r="Q3" s="25" t="s">
        <v>204</v>
      </c>
      <c r="R3" s="25" t="s">
        <v>14</v>
      </c>
      <c r="S3" s="106"/>
      <c r="U3" s="3" t="s">
        <v>27</v>
      </c>
      <c r="V3">
        <v>1</v>
      </c>
      <c r="W3"/>
      <c r="X3" s="3" t="s">
        <v>116</v>
      </c>
      <c r="Y3">
        <v>2</v>
      </c>
      <c r="AA3" s="5" t="s">
        <v>2</v>
      </c>
      <c r="AB3" s="6" t="s">
        <v>342</v>
      </c>
      <c r="AC3" s="6" t="s">
        <v>354</v>
      </c>
      <c r="AD3" s="6" t="s">
        <v>23</v>
      </c>
      <c r="AE3"/>
      <c r="AF3"/>
      <c r="AG3"/>
      <c r="AH3"/>
      <c r="AI3" s="6"/>
      <c r="AJ3" s="6"/>
      <c r="AK3" s="6"/>
      <c r="AL3" s="6"/>
      <c r="AM3" s="6"/>
      <c r="AN3" s="6"/>
      <c r="AO3" s="6"/>
      <c r="AP3" s="6"/>
      <c r="AQ3" s="6"/>
      <c r="AS3" s="3" t="s">
        <v>219</v>
      </c>
      <c r="AT3">
        <v>2</v>
      </c>
      <c r="AU3"/>
      <c r="AV3" s="3" t="s">
        <v>153</v>
      </c>
      <c r="AW3">
        <v>7</v>
      </c>
      <c r="AY3" s="3" t="s">
        <v>7</v>
      </c>
      <c r="AZ3">
        <v>2</v>
      </c>
      <c r="BA3"/>
      <c r="BB3" s="3" t="s">
        <v>198</v>
      </c>
      <c r="BC3">
        <v>2</v>
      </c>
      <c r="BD3"/>
      <c r="BE3" s="5" t="s">
        <v>203</v>
      </c>
      <c r="BF3" t="s">
        <v>14</v>
      </c>
      <c r="BG3" s="6" t="s">
        <v>23</v>
      </c>
      <c r="BH3"/>
      <c r="BI3"/>
      <c r="BJ3"/>
    </row>
    <row r="4" spans="1:62" ht="15" customHeight="1" x14ac:dyDescent="0.35">
      <c r="A4" s="101" t="s">
        <v>28</v>
      </c>
      <c r="B4" s="101" t="s">
        <v>18</v>
      </c>
      <c r="C4" s="25" t="s">
        <v>116</v>
      </c>
      <c r="D4" s="25" t="s">
        <v>135</v>
      </c>
      <c r="E4" s="102">
        <v>42709</v>
      </c>
      <c r="F4" s="102">
        <v>42715</v>
      </c>
      <c r="G4" s="25">
        <f>Dec[[#This Row],[Stop Date]]-Dec[[#This Row],[Start Date]]+1</f>
        <v>7</v>
      </c>
      <c r="H4" s="101" t="s">
        <v>342</v>
      </c>
      <c r="I4" s="29"/>
      <c r="J4" s="25" t="s">
        <v>219</v>
      </c>
      <c r="K4" s="102">
        <v>42709</v>
      </c>
      <c r="L4" s="102" t="s">
        <v>14</v>
      </c>
      <c r="M4" s="25" t="s">
        <v>70</v>
      </c>
      <c r="N4" s="29" t="s">
        <v>198</v>
      </c>
      <c r="O4" s="102">
        <v>42711</v>
      </c>
      <c r="P4" s="101" t="s">
        <v>7</v>
      </c>
      <c r="Q4" s="25" t="s">
        <v>204</v>
      </c>
      <c r="R4" s="25" t="s">
        <v>14</v>
      </c>
      <c r="S4" s="106"/>
      <c r="U4" s="3" t="s">
        <v>28</v>
      </c>
      <c r="V4">
        <v>1</v>
      </c>
      <c r="W4"/>
      <c r="X4" s="3" t="s">
        <v>106</v>
      </c>
      <c r="Y4">
        <v>3</v>
      </c>
      <c r="AA4" s="3" t="s">
        <v>153</v>
      </c>
      <c r="AB4">
        <v>1</v>
      </c>
      <c r="AC4"/>
      <c r="AD4">
        <v>1</v>
      </c>
      <c r="AE4"/>
      <c r="AF4"/>
      <c r="AG4"/>
      <c r="AH4"/>
      <c r="AI4"/>
      <c r="AJ4"/>
      <c r="AK4"/>
      <c r="AL4"/>
      <c r="AM4"/>
      <c r="AN4"/>
      <c r="AO4"/>
      <c r="AP4"/>
      <c r="AQ4"/>
      <c r="AS4" s="3" t="s">
        <v>121</v>
      </c>
      <c r="AT4">
        <v>3</v>
      </c>
      <c r="AU4"/>
      <c r="AV4" s="3" t="s">
        <v>135</v>
      </c>
      <c r="AW4">
        <v>7</v>
      </c>
      <c r="AY4" s="3" t="s">
        <v>8</v>
      </c>
      <c r="AZ4">
        <v>3</v>
      </c>
      <c r="BA4"/>
      <c r="BB4" s="3" t="s">
        <v>13</v>
      </c>
      <c r="BC4">
        <v>3</v>
      </c>
      <c r="BD4"/>
      <c r="BE4" s="3" t="s">
        <v>204</v>
      </c>
      <c r="BF4">
        <v>5</v>
      </c>
      <c r="BG4">
        <v>5</v>
      </c>
      <c r="BH4"/>
      <c r="BI4"/>
      <c r="BJ4"/>
    </row>
    <row r="5" spans="1:62" ht="14.5" x14ac:dyDescent="0.35">
      <c r="A5" s="25" t="s">
        <v>29</v>
      </c>
      <c r="B5" s="25" t="s">
        <v>22</v>
      </c>
      <c r="C5" s="25" t="s">
        <v>106</v>
      </c>
      <c r="D5" s="25" t="s">
        <v>165</v>
      </c>
      <c r="E5" s="26">
        <v>42725</v>
      </c>
      <c r="F5" s="26">
        <v>42738</v>
      </c>
      <c r="G5" s="25">
        <f>Dec[[#This Row],[Stop Date]]-Dec[[#This Row],[Start Date]]+1</f>
        <v>14</v>
      </c>
      <c r="H5" s="25" t="s">
        <v>354</v>
      </c>
      <c r="I5" s="29"/>
      <c r="J5" s="25" t="s">
        <v>121</v>
      </c>
      <c r="K5" s="26">
        <v>42725</v>
      </c>
      <c r="L5" s="26" t="s">
        <v>14</v>
      </c>
      <c r="M5" s="25" t="s">
        <v>188</v>
      </c>
      <c r="N5" s="29" t="s">
        <v>13</v>
      </c>
      <c r="O5" s="26">
        <v>42725</v>
      </c>
      <c r="P5" s="25" t="s">
        <v>8</v>
      </c>
      <c r="Q5" s="25" t="s">
        <v>204</v>
      </c>
      <c r="R5" s="25" t="s">
        <v>14</v>
      </c>
      <c r="S5" s="106"/>
      <c r="U5" s="3" t="s">
        <v>29</v>
      </c>
      <c r="V5">
        <v>1</v>
      </c>
      <c r="W5"/>
      <c r="X5" s="3" t="s">
        <v>23</v>
      </c>
      <c r="Y5">
        <v>5</v>
      </c>
      <c r="AA5" s="3" t="s">
        <v>135</v>
      </c>
      <c r="AB5">
        <v>1</v>
      </c>
      <c r="AC5"/>
      <c r="AD5">
        <v>1</v>
      </c>
      <c r="AE5"/>
      <c r="AF5"/>
      <c r="AG5"/>
      <c r="AH5"/>
      <c r="AI5"/>
      <c r="AJ5"/>
      <c r="AK5"/>
      <c r="AL5"/>
      <c r="AM5"/>
      <c r="AN5"/>
      <c r="AO5"/>
      <c r="AP5"/>
      <c r="AQ5"/>
      <c r="AS5" s="3" t="s">
        <v>23</v>
      </c>
      <c r="AT5">
        <v>5</v>
      </c>
      <c r="AU5"/>
      <c r="AV5" s="3" t="s">
        <v>165</v>
      </c>
      <c r="AW5">
        <v>34</v>
      </c>
      <c r="AY5" s="3" t="s">
        <v>23</v>
      </c>
      <c r="AZ5">
        <v>5</v>
      </c>
      <c r="BA5"/>
      <c r="BB5" s="3" t="s">
        <v>23</v>
      </c>
      <c r="BC5">
        <v>5</v>
      </c>
      <c r="BD5"/>
      <c r="BE5" s="39" t="s">
        <v>23</v>
      </c>
      <c r="BF5" s="40">
        <v>5</v>
      </c>
      <c r="BG5" s="40">
        <v>5</v>
      </c>
      <c r="BH5"/>
      <c r="BI5"/>
      <c r="BJ5"/>
    </row>
    <row r="6" spans="1:62" ht="15" customHeight="1" x14ac:dyDescent="0.35">
      <c r="A6" s="25" t="s">
        <v>30</v>
      </c>
      <c r="B6" s="25" t="s">
        <v>348</v>
      </c>
      <c r="C6" s="25" t="s">
        <v>106</v>
      </c>
      <c r="D6" s="25" t="s">
        <v>165</v>
      </c>
      <c r="E6" s="26">
        <v>42707</v>
      </c>
      <c r="F6" s="26">
        <v>42716</v>
      </c>
      <c r="G6" s="25">
        <f>Dec[[#This Row],[Stop Date]]-Dec[[#This Row],[Start Date]]+1</f>
        <v>10</v>
      </c>
      <c r="H6" s="25" t="s">
        <v>354</v>
      </c>
      <c r="I6" s="29"/>
      <c r="J6" s="25" t="s">
        <v>121</v>
      </c>
      <c r="K6" s="26">
        <v>42707</v>
      </c>
      <c r="L6" s="26" t="s">
        <v>14</v>
      </c>
      <c r="M6" s="25" t="s">
        <v>188</v>
      </c>
      <c r="N6" s="29" t="s">
        <v>13</v>
      </c>
      <c r="O6" s="26">
        <v>42707</v>
      </c>
      <c r="P6" s="25" t="s">
        <v>8</v>
      </c>
      <c r="Q6" s="25" t="s">
        <v>204</v>
      </c>
      <c r="R6" s="25" t="s">
        <v>14</v>
      </c>
      <c r="S6" s="106"/>
      <c r="U6" s="3" t="s">
        <v>30</v>
      </c>
      <c r="V6">
        <v>1</v>
      </c>
      <c r="W6"/>
      <c r="X6"/>
      <c r="Y6"/>
      <c r="AA6" s="3" t="s">
        <v>165</v>
      </c>
      <c r="AB6"/>
      <c r="AC6">
        <v>3</v>
      </c>
      <c r="AD6">
        <v>3</v>
      </c>
      <c r="AE6"/>
      <c r="AF6"/>
      <c r="AG6"/>
      <c r="AH6"/>
      <c r="AI6"/>
      <c r="AJ6"/>
      <c r="AK6"/>
      <c r="AL6"/>
      <c r="AM6"/>
      <c r="AN6"/>
      <c r="AO6"/>
      <c r="AP6"/>
      <c r="AQ6"/>
      <c r="AS6"/>
      <c r="AT6"/>
      <c r="AU6"/>
      <c r="AV6" s="3" t="s">
        <v>23</v>
      </c>
      <c r="AW6">
        <v>48</v>
      </c>
      <c r="AY6"/>
      <c r="AZ6"/>
      <c r="BA6"/>
      <c r="BB6"/>
      <c r="BC6"/>
      <c r="BD6"/>
      <c r="BE6"/>
      <c r="BF6"/>
      <c r="BG6"/>
      <c r="BH6"/>
      <c r="BI6"/>
      <c r="BJ6"/>
    </row>
    <row r="7" spans="1:62" ht="15" customHeight="1" x14ac:dyDescent="0.35">
      <c r="A7" s="25" t="s">
        <v>31</v>
      </c>
      <c r="B7" s="25" t="s">
        <v>348</v>
      </c>
      <c r="C7" s="25" t="s">
        <v>106</v>
      </c>
      <c r="D7" s="25" t="s">
        <v>165</v>
      </c>
      <c r="E7" s="26">
        <v>42711</v>
      </c>
      <c r="F7" s="26">
        <v>42720</v>
      </c>
      <c r="G7" s="25">
        <f>Dec[[#This Row],[Stop Date]]-Dec[[#This Row],[Start Date]]+1</f>
        <v>10</v>
      </c>
      <c r="H7" s="25" t="s">
        <v>354</v>
      </c>
      <c r="I7" s="29"/>
      <c r="J7" s="25" t="s">
        <v>121</v>
      </c>
      <c r="K7" s="26">
        <v>42711</v>
      </c>
      <c r="L7" s="26" t="s">
        <v>14</v>
      </c>
      <c r="M7" s="25" t="s">
        <v>188</v>
      </c>
      <c r="N7" s="29" t="s">
        <v>13</v>
      </c>
      <c r="O7" s="26">
        <v>42711</v>
      </c>
      <c r="P7" s="25" t="s">
        <v>8</v>
      </c>
      <c r="Q7" s="25" t="s">
        <v>204</v>
      </c>
      <c r="R7" s="25" t="s">
        <v>14</v>
      </c>
      <c r="S7" s="106"/>
      <c r="U7" s="3" t="s">
        <v>31</v>
      </c>
      <c r="V7">
        <v>1</v>
      </c>
      <c r="W7"/>
      <c r="X7"/>
      <c r="Y7"/>
      <c r="AA7" s="3" t="s">
        <v>23</v>
      </c>
      <c r="AB7">
        <v>2</v>
      </c>
      <c r="AC7">
        <v>3</v>
      </c>
      <c r="AD7">
        <v>5</v>
      </c>
      <c r="AE7"/>
      <c r="AF7"/>
      <c r="AG7"/>
      <c r="AH7"/>
      <c r="AI7"/>
      <c r="AJ7"/>
      <c r="AK7"/>
      <c r="AL7"/>
      <c r="AM7"/>
      <c r="AN7"/>
      <c r="AO7"/>
      <c r="AP7"/>
      <c r="AQ7"/>
      <c r="AS7"/>
      <c r="AT7"/>
      <c r="AU7"/>
      <c r="AV7"/>
      <c r="AW7"/>
      <c r="AY7"/>
      <c r="AZ7"/>
      <c r="BA7"/>
      <c r="BB7"/>
      <c r="BC7"/>
      <c r="BD7"/>
      <c r="BE7"/>
      <c r="BF7"/>
      <c r="BG7"/>
      <c r="BH7"/>
      <c r="BI7"/>
      <c r="BJ7"/>
    </row>
    <row r="8" spans="1:62" ht="15" customHeight="1" x14ac:dyDescent="0.35">
      <c r="A8" s="25"/>
      <c r="B8" s="25"/>
      <c r="C8" s="25"/>
      <c r="D8" s="25"/>
      <c r="E8" s="26"/>
      <c r="F8" s="26"/>
      <c r="G8" s="25"/>
      <c r="H8" s="25"/>
      <c r="I8" s="25"/>
      <c r="J8" s="25"/>
      <c r="K8" s="26"/>
      <c r="L8" s="26"/>
      <c r="M8" s="25"/>
      <c r="N8" s="25"/>
      <c r="O8" s="26"/>
      <c r="P8" s="25"/>
      <c r="Q8" s="25"/>
      <c r="R8" s="63"/>
      <c r="S8" s="25"/>
      <c r="U8" s="3" t="s">
        <v>23</v>
      </c>
      <c r="V8">
        <v>5</v>
      </c>
      <c r="W8"/>
      <c r="X8"/>
      <c r="Y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S8"/>
      <c r="AT8"/>
      <c r="AU8"/>
      <c r="AV8"/>
      <c r="AW8"/>
      <c r="AY8"/>
      <c r="AZ8"/>
      <c r="BA8"/>
      <c r="BB8"/>
      <c r="BC8"/>
      <c r="BD8"/>
      <c r="BE8"/>
      <c r="BF8"/>
      <c r="BG8"/>
      <c r="BH8"/>
      <c r="BI8"/>
      <c r="BJ8"/>
    </row>
    <row r="9" spans="1:62" ht="14.5" x14ac:dyDescent="0.35">
      <c r="A9" s="25"/>
      <c r="B9" s="25"/>
      <c r="C9" s="25"/>
      <c r="D9" s="25"/>
      <c r="E9" s="26"/>
      <c r="F9" s="26"/>
      <c r="G9" s="25"/>
      <c r="H9" s="25"/>
      <c r="I9" s="25"/>
      <c r="J9" s="25"/>
      <c r="K9" s="26"/>
      <c r="L9" s="26"/>
      <c r="M9" s="25"/>
      <c r="N9" s="25"/>
      <c r="O9" s="26"/>
      <c r="P9" s="25"/>
      <c r="Q9" s="25"/>
      <c r="R9" s="63"/>
      <c r="S9" s="25"/>
      <c r="U9"/>
      <c r="V9"/>
      <c r="W9" s="40"/>
      <c r="X9"/>
      <c r="Y9"/>
      <c r="AA9"/>
      <c r="AB9"/>
      <c r="AC9"/>
      <c r="AD9"/>
      <c r="AE9"/>
      <c r="AF9"/>
      <c r="AG9"/>
      <c r="AH9" s="40"/>
      <c r="AI9" s="40"/>
      <c r="AJ9" s="40"/>
      <c r="AK9" s="40"/>
      <c r="AL9" s="40"/>
      <c r="AM9" s="40"/>
      <c r="AN9" s="40"/>
      <c r="AO9" s="40"/>
      <c r="AP9" s="40"/>
      <c r="AQ9" s="40"/>
      <c r="AS9" s="40"/>
      <c r="AT9" s="40"/>
      <c r="AU9" s="40"/>
      <c r="AV9"/>
      <c r="AW9"/>
      <c r="AY9" s="40"/>
      <c r="AZ9" s="40"/>
      <c r="BA9" s="40"/>
      <c r="BB9" s="40"/>
      <c r="BC9" s="40"/>
      <c r="BD9" s="40"/>
      <c r="BE9"/>
      <c r="BF9"/>
      <c r="BG9"/>
      <c r="BH9"/>
      <c r="BI9" s="40"/>
    </row>
    <row r="10" spans="1:62" ht="15" customHeight="1" x14ac:dyDescent="0.35">
      <c r="A10" s="25"/>
      <c r="B10" s="25"/>
      <c r="C10" s="25"/>
      <c r="D10" s="25"/>
      <c r="E10" s="26"/>
      <c r="F10" s="26"/>
      <c r="G10" s="25"/>
      <c r="H10" s="25"/>
      <c r="I10" s="25"/>
      <c r="J10" s="25"/>
      <c r="K10" s="26"/>
      <c r="L10" s="26"/>
      <c r="M10" s="25"/>
      <c r="N10" s="25"/>
      <c r="O10" s="26"/>
      <c r="P10" s="25"/>
      <c r="Q10" s="25"/>
      <c r="R10" s="63"/>
      <c r="S10" s="25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S10"/>
      <c r="AT10"/>
      <c r="AU10"/>
      <c r="AV10"/>
      <c r="AW10"/>
      <c r="AY10"/>
      <c r="AZ10"/>
      <c r="BA10"/>
      <c r="BB10"/>
      <c r="BC10"/>
      <c r="BD10"/>
      <c r="BE10"/>
      <c r="BF10"/>
      <c r="BI10"/>
    </row>
    <row r="11" spans="1:62" ht="15" customHeight="1" x14ac:dyDescent="0.35">
      <c r="A11" s="25"/>
      <c r="B11" s="25"/>
      <c r="C11" s="25"/>
      <c r="D11" s="25"/>
      <c r="E11" s="26"/>
      <c r="F11" s="26"/>
      <c r="G11" s="25"/>
      <c r="H11" s="25"/>
      <c r="I11" s="25"/>
      <c r="J11" s="25"/>
      <c r="K11" s="26"/>
      <c r="L11" s="26"/>
      <c r="M11" s="25"/>
      <c r="N11" s="25"/>
      <c r="O11" s="26"/>
      <c r="P11" s="25"/>
      <c r="Q11" s="25"/>
      <c r="R11" s="63"/>
      <c r="S11" s="25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S11"/>
      <c r="AT11"/>
      <c r="AU11"/>
      <c r="AV11"/>
      <c r="AW11"/>
      <c r="AY11"/>
      <c r="AZ11"/>
      <c r="BA11"/>
      <c r="BB11"/>
      <c r="BC11"/>
      <c r="BD11"/>
      <c r="BE11"/>
      <c r="BF11"/>
      <c r="BI11"/>
    </row>
    <row r="12" spans="1:62" ht="15" customHeight="1" x14ac:dyDescent="0.35">
      <c r="A12" s="25"/>
      <c r="B12" s="25"/>
      <c r="C12" s="25"/>
      <c r="D12" s="25"/>
      <c r="E12" s="26"/>
      <c r="F12" s="26"/>
      <c r="G12" s="25"/>
      <c r="H12" s="25"/>
      <c r="I12" s="25"/>
      <c r="J12" s="25"/>
      <c r="K12" s="26"/>
      <c r="L12" s="26"/>
      <c r="M12" s="25"/>
      <c r="N12" s="25"/>
      <c r="O12" s="26"/>
      <c r="P12" s="25"/>
      <c r="Q12" s="25"/>
      <c r="R12" s="63"/>
      <c r="S12" s="25"/>
      <c r="U12"/>
      <c r="V12"/>
      <c r="W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S12"/>
      <c r="AT12"/>
      <c r="AU12"/>
      <c r="AV12"/>
      <c r="AW12"/>
      <c r="AY12"/>
      <c r="AZ12"/>
      <c r="BA12"/>
      <c r="BB12"/>
      <c r="BC12"/>
      <c r="BD12"/>
      <c r="BE12"/>
      <c r="BF12"/>
      <c r="BI12"/>
    </row>
    <row r="13" spans="1:62" ht="15" customHeight="1" x14ac:dyDescent="0.35">
      <c r="A13" s="25"/>
      <c r="B13" s="25"/>
      <c r="C13" s="25"/>
      <c r="D13" s="25"/>
      <c r="E13" s="26"/>
      <c r="F13" s="26"/>
      <c r="G13" s="25"/>
      <c r="H13" s="25"/>
      <c r="I13" s="25"/>
      <c r="J13" s="25"/>
      <c r="K13" s="26"/>
      <c r="L13" s="26"/>
      <c r="M13" s="25"/>
      <c r="N13" s="25"/>
      <c r="O13" s="26"/>
      <c r="P13" s="25"/>
      <c r="Q13" s="25"/>
      <c r="R13" s="63"/>
      <c r="S13" s="25"/>
      <c r="T13"/>
      <c r="U13"/>
      <c r="V13"/>
      <c r="W13"/>
      <c r="Y13"/>
      <c r="Z13"/>
      <c r="AA13"/>
      <c r="AB13"/>
      <c r="AC13"/>
      <c r="AD13"/>
      <c r="AE13"/>
      <c r="AF13"/>
      <c r="AG13"/>
      <c r="AH13"/>
      <c r="AS13"/>
      <c r="AT13"/>
      <c r="AU13"/>
      <c r="AY13"/>
      <c r="AZ13"/>
      <c r="BA13"/>
      <c r="BB13"/>
      <c r="BC13"/>
      <c r="BD13"/>
      <c r="BI13"/>
    </row>
    <row r="14" spans="1:62" ht="15" customHeight="1" x14ac:dyDescent="0.35">
      <c r="A14" s="25"/>
      <c r="B14" s="25"/>
      <c r="C14" s="25"/>
      <c r="D14" s="25"/>
      <c r="E14" s="26"/>
      <c r="F14" s="26"/>
      <c r="G14" s="25"/>
      <c r="H14" s="25"/>
      <c r="I14" s="25"/>
      <c r="J14" s="25"/>
      <c r="K14" s="26"/>
      <c r="L14" s="26"/>
      <c r="M14" s="25"/>
      <c r="N14" s="25"/>
      <c r="O14" s="26"/>
      <c r="P14" s="25"/>
      <c r="Q14" s="25"/>
      <c r="R14" s="63"/>
      <c r="S14" s="25"/>
      <c r="T14"/>
      <c r="U14"/>
      <c r="V14"/>
      <c r="W14"/>
      <c r="Y14"/>
      <c r="Z14"/>
      <c r="AS14"/>
      <c r="AT14"/>
      <c r="AU14"/>
      <c r="AY14"/>
      <c r="AZ14"/>
      <c r="BA14"/>
      <c r="BB14"/>
      <c r="BC14"/>
      <c r="BD14"/>
      <c r="BI14"/>
    </row>
    <row r="15" spans="1:62" ht="15" customHeight="1" x14ac:dyDescent="0.35">
      <c r="A15" s="25"/>
      <c r="B15" s="25"/>
      <c r="C15" s="25"/>
      <c r="D15" s="25"/>
      <c r="E15" s="26"/>
      <c r="F15" s="26"/>
      <c r="G15" s="25"/>
      <c r="H15" s="25"/>
      <c r="I15" s="25"/>
      <c r="J15" s="25"/>
      <c r="K15" s="26"/>
      <c r="L15" s="26"/>
      <c r="M15" s="25"/>
      <c r="N15" s="25"/>
      <c r="O15" s="26"/>
      <c r="P15" s="25"/>
      <c r="Q15" s="25"/>
      <c r="R15" s="63"/>
      <c r="S15" s="25"/>
      <c r="T15"/>
      <c r="U15"/>
      <c r="V15"/>
      <c r="W15"/>
      <c r="Y15"/>
      <c r="Z15"/>
      <c r="AS15"/>
      <c r="AT15"/>
      <c r="AU15"/>
      <c r="AY15"/>
      <c r="AZ15"/>
      <c r="BA15"/>
      <c r="BB15"/>
      <c r="BC15"/>
      <c r="BD15"/>
      <c r="BI15"/>
    </row>
    <row r="16" spans="1:62" ht="15" customHeight="1" x14ac:dyDescent="0.35">
      <c r="A16" s="25"/>
      <c r="B16" s="25"/>
      <c r="C16" s="25"/>
      <c r="D16" s="25"/>
      <c r="E16" s="26"/>
      <c r="F16" s="26"/>
      <c r="G16" s="25"/>
      <c r="H16" s="25"/>
      <c r="I16" s="25"/>
      <c r="J16" s="25"/>
      <c r="K16" s="26"/>
      <c r="L16" s="26"/>
      <c r="M16" s="25"/>
      <c r="N16" s="25"/>
      <c r="O16" s="26"/>
      <c r="P16" s="25"/>
      <c r="Q16" s="25"/>
      <c r="R16" s="63"/>
      <c r="S16" s="25"/>
      <c r="T16"/>
      <c r="U16"/>
      <c r="V16"/>
      <c r="W16"/>
      <c r="Y16"/>
      <c r="Z16"/>
      <c r="AS16"/>
      <c r="AT16"/>
      <c r="AU16"/>
      <c r="AY16"/>
      <c r="AZ16"/>
      <c r="BA16"/>
      <c r="BB16"/>
      <c r="BC16"/>
      <c r="BD16"/>
      <c r="BI16"/>
    </row>
    <row r="17" spans="1:61" ht="15" customHeight="1" x14ac:dyDescent="0.35">
      <c r="A17" s="25"/>
      <c r="B17" s="25"/>
      <c r="C17" s="25"/>
      <c r="D17" s="25"/>
      <c r="E17" s="26"/>
      <c r="F17" s="26"/>
      <c r="G17" s="25"/>
      <c r="H17" s="25"/>
      <c r="I17" s="25"/>
      <c r="J17" s="25"/>
      <c r="K17" s="26"/>
      <c r="L17" s="26"/>
      <c r="M17" s="25"/>
      <c r="N17" s="25"/>
      <c r="O17" s="26"/>
      <c r="P17" s="25"/>
      <c r="Q17" s="25"/>
      <c r="R17" s="63"/>
      <c r="S17" s="27"/>
      <c r="T17"/>
      <c r="U17"/>
      <c r="V17"/>
      <c r="W17"/>
      <c r="Y17"/>
      <c r="Z17"/>
      <c r="AS17"/>
      <c r="AT17"/>
      <c r="AU17"/>
      <c r="AY17"/>
      <c r="AZ17"/>
      <c r="BA17"/>
      <c r="BB17"/>
      <c r="BC17"/>
      <c r="BD17"/>
      <c r="BI17"/>
    </row>
    <row r="18" spans="1:61" ht="15" customHeight="1" x14ac:dyDescent="0.35">
      <c r="A18" s="25"/>
      <c r="B18" s="25"/>
      <c r="C18" s="25"/>
      <c r="D18" s="25"/>
      <c r="E18" s="26"/>
      <c r="F18" s="26"/>
      <c r="G18" s="25"/>
      <c r="H18" s="25"/>
      <c r="I18" s="25"/>
      <c r="J18" s="25"/>
      <c r="K18" s="26"/>
      <c r="L18" s="26"/>
      <c r="M18" s="25"/>
      <c r="N18" s="25"/>
      <c r="O18" s="26"/>
      <c r="P18" s="25"/>
      <c r="Q18" s="25"/>
      <c r="R18" s="63"/>
      <c r="S18" s="27"/>
      <c r="T18"/>
      <c r="U18"/>
      <c r="V18"/>
      <c r="W18"/>
      <c r="Y18"/>
      <c r="AS18"/>
      <c r="AT18"/>
      <c r="AU18"/>
      <c r="AY18"/>
      <c r="AZ18"/>
      <c r="BA18"/>
      <c r="BB18"/>
      <c r="BC18"/>
      <c r="BD18"/>
      <c r="BI18"/>
    </row>
    <row r="19" spans="1:61" ht="15" customHeight="1" x14ac:dyDescent="0.35">
      <c r="A19" s="25"/>
      <c r="B19" s="25"/>
      <c r="C19" s="25"/>
      <c r="D19" s="25"/>
      <c r="E19" s="26"/>
      <c r="F19" s="26"/>
      <c r="G19" s="25"/>
      <c r="H19" s="25"/>
      <c r="I19" s="25"/>
      <c r="J19" s="25"/>
      <c r="K19" s="26"/>
      <c r="L19" s="26"/>
      <c r="M19" s="25"/>
      <c r="N19" s="25"/>
      <c r="O19" s="26"/>
      <c r="P19" s="25"/>
      <c r="Q19" s="25"/>
      <c r="R19" s="63"/>
      <c r="S19" s="27"/>
      <c r="T19"/>
      <c r="U19"/>
      <c r="V19"/>
      <c r="W19"/>
      <c r="AS19"/>
      <c r="AT19"/>
      <c r="AU19"/>
      <c r="AY19"/>
      <c r="AZ19"/>
      <c r="BA19"/>
      <c r="BB19"/>
      <c r="BC19"/>
      <c r="BD19"/>
      <c r="BI19"/>
    </row>
    <row r="20" spans="1:61" ht="15" customHeight="1" x14ac:dyDescent="0.35">
      <c r="A20" s="25"/>
      <c r="B20" s="25"/>
      <c r="C20" s="25"/>
      <c r="D20" s="25"/>
      <c r="E20" s="26"/>
      <c r="F20" s="26"/>
      <c r="G20" s="25"/>
      <c r="H20" s="25"/>
      <c r="I20" s="25"/>
      <c r="J20" s="25"/>
      <c r="K20" s="26"/>
      <c r="L20" s="26"/>
      <c r="M20" s="25"/>
      <c r="N20" s="25"/>
      <c r="O20" s="26"/>
      <c r="P20" s="25"/>
      <c r="Q20" s="25"/>
      <c r="R20" s="63"/>
      <c r="S20" s="27"/>
      <c r="T20"/>
      <c r="BI20"/>
    </row>
    <row r="21" spans="1:61" ht="15" customHeight="1" x14ac:dyDescent="0.35">
      <c r="A21" s="28"/>
      <c r="B21" s="29"/>
      <c r="C21" s="29"/>
      <c r="D21" s="29"/>
      <c r="E21" s="30"/>
      <c r="F21" s="30"/>
      <c r="G21" s="29"/>
      <c r="H21" s="29"/>
      <c r="I21" s="29"/>
      <c r="J21" s="29"/>
      <c r="K21" s="30"/>
      <c r="L21" s="30"/>
      <c r="M21" s="29"/>
      <c r="N21" s="29"/>
      <c r="O21" s="30"/>
      <c r="P21" s="29"/>
      <c r="Q21" s="29"/>
      <c r="R21" s="64"/>
      <c r="S21" s="27"/>
      <c r="T21"/>
      <c r="BI21"/>
    </row>
    <row r="22" spans="1:61" ht="15" customHeight="1" x14ac:dyDescent="0.35">
      <c r="A22" s="28"/>
      <c r="B22" s="29"/>
      <c r="C22" s="29"/>
      <c r="D22" s="29"/>
      <c r="E22" s="30"/>
      <c r="F22" s="30"/>
      <c r="G22" s="29"/>
      <c r="H22" s="29"/>
      <c r="I22" s="29"/>
      <c r="J22" s="29"/>
      <c r="K22" s="30"/>
      <c r="L22" s="30"/>
      <c r="M22" s="29"/>
      <c r="N22" s="29"/>
      <c r="O22" s="30"/>
      <c r="P22" s="29"/>
      <c r="Q22" s="29"/>
      <c r="R22" s="63"/>
      <c r="S22" s="27"/>
      <c r="T22"/>
    </row>
    <row r="23" spans="1:61" ht="15" customHeight="1" x14ac:dyDescent="0.35">
      <c r="A23" s="25"/>
      <c r="B23" s="25"/>
      <c r="C23" s="25"/>
      <c r="D23" s="25"/>
      <c r="E23" s="26"/>
      <c r="F23" s="26"/>
      <c r="G23" s="25"/>
      <c r="H23" s="25"/>
      <c r="I23" s="25"/>
      <c r="J23" s="25"/>
      <c r="K23" s="26"/>
      <c r="L23" s="26"/>
      <c r="M23" s="25"/>
      <c r="N23" s="25"/>
      <c r="O23" s="26"/>
      <c r="P23" s="25"/>
      <c r="Q23" s="25"/>
      <c r="R23" s="65"/>
      <c r="S23" s="27"/>
      <c r="T23"/>
    </row>
    <row r="24" spans="1:61" ht="15" customHeight="1" x14ac:dyDescent="0.35">
      <c r="A24" s="25"/>
      <c r="B24" s="25"/>
      <c r="C24" s="25"/>
      <c r="D24" s="25"/>
      <c r="E24" s="26"/>
      <c r="F24" s="26"/>
      <c r="G24" s="25"/>
      <c r="H24" s="25"/>
      <c r="I24" s="25"/>
      <c r="J24" s="25"/>
      <c r="K24" s="26"/>
      <c r="L24" s="26"/>
      <c r="M24" s="25"/>
      <c r="N24" s="25"/>
      <c r="O24" s="26"/>
      <c r="P24" s="25"/>
      <c r="Q24" s="25"/>
      <c r="R24" s="65"/>
      <c r="S24" s="27"/>
      <c r="T24"/>
    </row>
    <row r="25" spans="1:61" ht="15" customHeight="1" x14ac:dyDescent="0.35">
      <c r="A25" s="25"/>
      <c r="B25" s="25"/>
      <c r="C25" s="25"/>
      <c r="D25" s="25"/>
      <c r="E25" s="26"/>
      <c r="F25" s="26"/>
      <c r="G25" s="25"/>
      <c r="H25" s="25"/>
      <c r="I25" s="25"/>
      <c r="J25" s="25"/>
      <c r="K25" s="26"/>
      <c r="L25" s="26"/>
      <c r="M25" s="25"/>
      <c r="N25" s="25"/>
      <c r="O25" s="26"/>
      <c r="P25" s="25"/>
      <c r="Q25" s="25"/>
      <c r="R25" s="65"/>
      <c r="S25" s="27"/>
      <c r="T25"/>
    </row>
    <row r="26" spans="1:61" ht="15" customHeight="1" x14ac:dyDescent="0.35">
      <c r="A26" s="25"/>
      <c r="B26" s="25"/>
      <c r="C26" s="25"/>
      <c r="D26" s="25"/>
      <c r="E26" s="26"/>
      <c r="F26" s="26"/>
      <c r="G26" s="25"/>
      <c r="H26" s="25"/>
      <c r="I26" s="25"/>
      <c r="J26" s="25"/>
      <c r="K26" s="26"/>
      <c r="L26" s="26"/>
      <c r="M26" s="25"/>
      <c r="N26" s="25"/>
      <c r="O26" s="26"/>
      <c r="P26" s="25"/>
      <c r="Q26" s="25"/>
      <c r="R26" s="65"/>
      <c r="S26" s="27"/>
      <c r="T26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</row>
    <row r="27" spans="1:61" ht="15" customHeight="1" x14ac:dyDescent="0.35">
      <c r="A27" s="25"/>
      <c r="B27" s="25"/>
      <c r="C27" s="25"/>
      <c r="D27" s="25"/>
      <c r="E27" s="26"/>
      <c r="F27" s="26"/>
      <c r="G27" s="25"/>
      <c r="H27" s="25"/>
      <c r="I27" s="25"/>
      <c r="J27" s="25"/>
      <c r="K27" s="26"/>
      <c r="L27" s="26"/>
      <c r="M27" s="25"/>
      <c r="N27" s="25"/>
      <c r="O27" s="26"/>
      <c r="P27" s="25"/>
      <c r="Q27" s="25"/>
      <c r="R27" s="65"/>
      <c r="S27" s="27"/>
      <c r="T27"/>
    </row>
    <row r="28" spans="1:61" ht="15" customHeight="1" x14ac:dyDescent="0.35">
      <c r="A28" s="25"/>
      <c r="B28" s="25"/>
      <c r="C28" s="25"/>
      <c r="D28" s="25"/>
      <c r="E28" s="26"/>
      <c r="F28" s="26"/>
      <c r="G28" s="25"/>
      <c r="H28" s="25"/>
      <c r="I28" s="25"/>
      <c r="J28" s="25"/>
      <c r="K28" s="26"/>
      <c r="L28" s="26"/>
      <c r="M28" s="25"/>
      <c r="N28" s="25"/>
      <c r="O28" s="26"/>
      <c r="P28" s="25"/>
      <c r="Q28" s="25"/>
      <c r="R28" s="65"/>
      <c r="S28" s="27"/>
      <c r="T28"/>
    </row>
    <row r="29" spans="1:61" ht="15" customHeight="1" x14ac:dyDescent="0.35">
      <c r="A29" s="25"/>
      <c r="B29" s="25"/>
      <c r="C29" s="25"/>
      <c r="D29" s="25"/>
      <c r="E29" s="26"/>
      <c r="F29" s="26"/>
      <c r="G29" s="25"/>
      <c r="H29" s="25"/>
      <c r="I29" s="25"/>
      <c r="J29" s="25"/>
      <c r="K29" s="26"/>
      <c r="L29" s="26"/>
      <c r="M29" s="25"/>
      <c r="N29" s="25"/>
      <c r="O29" s="26"/>
      <c r="P29" s="25"/>
      <c r="Q29" s="25"/>
      <c r="R29" s="65"/>
      <c r="S29" s="27"/>
      <c r="T29"/>
    </row>
    <row r="30" spans="1:61" ht="15" customHeight="1" x14ac:dyDescent="0.35">
      <c r="A30" s="25"/>
      <c r="B30" s="25"/>
      <c r="C30" s="25"/>
      <c r="D30" s="25"/>
      <c r="E30" s="26"/>
      <c r="F30" s="26"/>
      <c r="G30" s="25"/>
      <c r="H30" s="25"/>
      <c r="I30" s="25"/>
      <c r="J30" s="25"/>
      <c r="K30" s="26"/>
      <c r="L30" s="26"/>
      <c r="M30" s="25"/>
      <c r="N30" s="25"/>
      <c r="O30" s="26"/>
      <c r="P30" s="25"/>
      <c r="Q30" s="25"/>
      <c r="R30" s="65"/>
      <c r="S30" s="27"/>
      <c r="T30"/>
    </row>
    <row r="31" spans="1:61" ht="15" customHeight="1" x14ac:dyDescent="0.35">
      <c r="A31" s="25"/>
      <c r="B31" s="25"/>
      <c r="C31" s="25"/>
      <c r="D31" s="25"/>
      <c r="E31" s="26"/>
      <c r="F31" s="26"/>
      <c r="G31" s="25"/>
      <c r="H31" s="25"/>
      <c r="I31" s="25"/>
      <c r="J31" s="25"/>
      <c r="K31" s="26"/>
      <c r="L31" s="26"/>
      <c r="M31" s="25"/>
      <c r="N31" s="25"/>
      <c r="O31" s="26"/>
      <c r="P31" s="25"/>
      <c r="Q31" s="25"/>
      <c r="R31" s="65"/>
      <c r="S31" s="27"/>
    </row>
    <row r="32" spans="1:61" ht="15" customHeight="1" x14ac:dyDescent="0.35">
      <c r="A32" s="25"/>
      <c r="B32" s="25"/>
      <c r="C32" s="25"/>
      <c r="D32" s="25"/>
      <c r="E32" s="26"/>
      <c r="F32" s="26"/>
      <c r="G32" s="25"/>
      <c r="H32" s="25"/>
      <c r="I32" s="25"/>
      <c r="J32" s="25"/>
      <c r="K32" s="26"/>
      <c r="L32" s="26"/>
      <c r="M32" s="25"/>
      <c r="N32" s="25"/>
      <c r="O32" s="26"/>
      <c r="P32" s="25"/>
      <c r="Q32" s="25"/>
      <c r="R32" s="65"/>
      <c r="S32" s="27"/>
    </row>
    <row r="33" spans="1:19" ht="15" customHeight="1" x14ac:dyDescent="0.35">
      <c r="A33" s="25"/>
      <c r="B33" s="25"/>
      <c r="C33" s="25"/>
      <c r="D33" s="25"/>
      <c r="E33" s="26"/>
      <c r="F33" s="26"/>
      <c r="G33" s="25"/>
      <c r="H33" s="25"/>
      <c r="I33" s="25"/>
      <c r="J33" s="25"/>
      <c r="K33" s="26"/>
      <c r="L33" s="26"/>
      <c r="M33" s="25"/>
      <c r="N33" s="25"/>
      <c r="O33" s="26"/>
      <c r="P33" s="25"/>
      <c r="Q33" s="25"/>
      <c r="R33" s="65"/>
      <c r="S33" s="27"/>
    </row>
    <row r="34" spans="1:19" ht="15" customHeight="1" x14ac:dyDescent="0.35">
      <c r="A34" s="25"/>
      <c r="B34" s="25"/>
      <c r="C34" s="25"/>
      <c r="D34" s="25"/>
      <c r="E34" s="26"/>
      <c r="F34" s="26"/>
      <c r="G34" s="25"/>
      <c r="H34" s="25"/>
      <c r="I34" s="25"/>
      <c r="J34" s="25"/>
      <c r="K34" s="26"/>
      <c r="L34" s="26"/>
      <c r="M34" s="25"/>
      <c r="N34" s="25"/>
      <c r="O34" s="26"/>
      <c r="P34" s="25"/>
      <c r="Q34" s="25"/>
      <c r="R34" s="65"/>
      <c r="S34" s="27"/>
    </row>
    <row r="35" spans="1:19" ht="15" customHeight="1" x14ac:dyDescent="0.35">
      <c r="A35" s="25"/>
      <c r="B35" s="25"/>
      <c r="C35" s="25"/>
      <c r="D35" s="25"/>
      <c r="E35" s="26"/>
      <c r="F35" s="26"/>
      <c r="G35" s="25"/>
      <c r="H35" s="25"/>
      <c r="I35" s="25"/>
      <c r="J35" s="25"/>
      <c r="K35" s="26"/>
      <c r="L35" s="26"/>
      <c r="M35" s="25"/>
      <c r="N35" s="25"/>
      <c r="O35" s="26"/>
      <c r="P35" s="25"/>
      <c r="Q35" s="25"/>
      <c r="R35" s="63"/>
      <c r="S35" s="25"/>
    </row>
    <row r="36" spans="1:19" ht="15" customHeight="1" x14ac:dyDescent="0.35">
      <c r="A36" s="25"/>
      <c r="B36" s="25"/>
      <c r="C36" s="25"/>
      <c r="D36" s="25"/>
      <c r="E36" s="26"/>
      <c r="F36" s="26"/>
      <c r="G36" s="25"/>
      <c r="H36" s="25"/>
      <c r="I36" s="25"/>
      <c r="J36" s="25"/>
      <c r="K36" s="26"/>
      <c r="L36" s="26"/>
      <c r="M36" s="25"/>
      <c r="N36" s="25"/>
      <c r="O36" s="26"/>
      <c r="P36" s="25"/>
      <c r="Q36" s="25"/>
      <c r="R36" s="63"/>
      <c r="S36" s="25"/>
    </row>
    <row r="37" spans="1:19" ht="15" customHeight="1" x14ac:dyDescent="0.35">
      <c r="A37" s="25"/>
      <c r="B37" s="25"/>
      <c r="C37" s="25"/>
      <c r="D37" s="25"/>
      <c r="E37" s="26"/>
      <c r="F37" s="26"/>
      <c r="G37" s="25"/>
      <c r="H37" s="25"/>
      <c r="I37" s="25"/>
      <c r="J37" s="25"/>
      <c r="K37" s="26"/>
      <c r="L37" s="26"/>
      <c r="M37" s="25"/>
      <c r="N37" s="25"/>
      <c r="O37" s="26"/>
      <c r="P37" s="25"/>
      <c r="Q37" s="25"/>
      <c r="R37" s="63"/>
      <c r="S37" s="25"/>
    </row>
    <row r="38" spans="1:19" ht="15" customHeight="1" x14ac:dyDescent="0.35">
      <c r="A38" s="25"/>
      <c r="B38" s="25"/>
      <c r="C38" s="25"/>
      <c r="D38" s="25"/>
      <c r="E38" s="26"/>
      <c r="F38" s="26"/>
      <c r="G38" s="25"/>
      <c r="H38" s="25"/>
      <c r="I38" s="25"/>
      <c r="J38" s="25"/>
      <c r="K38" s="26"/>
      <c r="L38" s="26"/>
      <c r="M38" s="25"/>
      <c r="N38" s="25"/>
      <c r="O38" s="26"/>
      <c r="P38" s="25"/>
      <c r="Q38" s="25"/>
      <c r="R38" s="63"/>
      <c r="S38" s="25"/>
    </row>
    <row r="39" spans="1:19" ht="15" customHeight="1" x14ac:dyDescent="0.35">
      <c r="A39" s="25"/>
      <c r="B39" s="25"/>
      <c r="C39" s="25"/>
      <c r="D39" s="25"/>
      <c r="E39" s="26"/>
      <c r="F39" s="26"/>
      <c r="G39" s="25"/>
      <c r="H39" s="25"/>
      <c r="I39" s="25"/>
      <c r="J39" s="25"/>
      <c r="K39" s="26"/>
      <c r="L39" s="26"/>
      <c r="M39" s="25"/>
      <c r="N39" s="25"/>
      <c r="O39" s="26"/>
      <c r="P39" s="25"/>
      <c r="Q39" s="25"/>
      <c r="R39" s="63"/>
      <c r="S39" s="25"/>
    </row>
    <row r="40" spans="1:19" ht="15" customHeight="1" x14ac:dyDescent="0.35">
      <c r="A40" s="25"/>
      <c r="B40" s="25"/>
      <c r="C40" s="25"/>
      <c r="D40" s="25"/>
      <c r="E40" s="26"/>
      <c r="F40" s="26"/>
      <c r="G40" s="25"/>
      <c r="H40" s="25"/>
      <c r="I40" s="25"/>
      <c r="J40" s="25"/>
      <c r="K40" s="26"/>
      <c r="L40" s="26"/>
      <c r="M40" s="25"/>
      <c r="N40" s="25"/>
      <c r="O40" s="26"/>
      <c r="P40" s="25"/>
      <c r="Q40" s="25"/>
      <c r="R40" s="63"/>
      <c r="S40" s="25"/>
    </row>
    <row r="41" spans="1:19" ht="15" customHeight="1" x14ac:dyDescent="0.35">
      <c r="A41" s="25"/>
      <c r="B41" s="25"/>
      <c r="C41" s="25"/>
      <c r="D41" s="25"/>
      <c r="E41" s="26"/>
      <c r="F41" s="26"/>
      <c r="G41" s="25"/>
      <c r="H41" s="25"/>
      <c r="I41" s="25"/>
      <c r="J41" s="25"/>
      <c r="K41" s="26"/>
      <c r="L41" s="26"/>
      <c r="M41" s="25"/>
      <c r="N41" s="25"/>
      <c r="O41" s="26"/>
      <c r="P41" s="25"/>
      <c r="Q41" s="25"/>
      <c r="R41" s="63"/>
      <c r="S41" s="25"/>
    </row>
    <row r="42" spans="1:19" ht="15" customHeight="1" x14ac:dyDescent="0.35">
      <c r="A42" s="25"/>
      <c r="B42" s="25"/>
      <c r="C42" s="25"/>
      <c r="D42" s="25"/>
      <c r="E42" s="26"/>
      <c r="F42" s="26"/>
      <c r="G42" s="25"/>
      <c r="H42" s="25"/>
      <c r="I42" s="25"/>
      <c r="J42" s="25"/>
      <c r="K42" s="26"/>
      <c r="L42" s="26"/>
      <c r="M42" s="25"/>
      <c r="N42" s="25"/>
      <c r="O42" s="26"/>
      <c r="P42" s="25"/>
      <c r="Q42" s="25"/>
      <c r="R42" s="63"/>
      <c r="S42" s="25"/>
    </row>
    <row r="43" spans="1:19" ht="15" customHeight="1" x14ac:dyDescent="0.35">
      <c r="A43" s="25"/>
      <c r="B43" s="25"/>
      <c r="C43" s="25"/>
      <c r="D43" s="25"/>
      <c r="E43" s="26"/>
      <c r="F43" s="26"/>
      <c r="G43" s="25"/>
      <c r="H43" s="25"/>
      <c r="I43" s="25"/>
      <c r="J43" s="25"/>
      <c r="K43" s="26"/>
      <c r="L43" s="26"/>
      <c r="M43" s="25"/>
      <c r="N43" s="25"/>
      <c r="O43" s="26"/>
      <c r="P43" s="25"/>
      <c r="Q43" s="25"/>
      <c r="R43" s="63"/>
      <c r="S43" s="25"/>
    </row>
    <row r="44" spans="1:19" ht="15" customHeight="1" x14ac:dyDescent="0.35">
      <c r="A44" s="25"/>
      <c r="B44" s="25"/>
      <c r="C44" s="25"/>
      <c r="D44" s="25"/>
      <c r="E44" s="26"/>
      <c r="F44" s="26"/>
      <c r="G44" s="25"/>
      <c r="H44" s="25"/>
      <c r="I44" s="25"/>
      <c r="J44" s="25"/>
      <c r="K44" s="26"/>
      <c r="L44" s="26"/>
      <c r="M44" s="25"/>
      <c r="N44" s="25"/>
      <c r="O44" s="26"/>
      <c r="P44" s="25"/>
      <c r="Q44" s="25"/>
      <c r="R44" s="63"/>
      <c r="S44" s="25"/>
    </row>
    <row r="45" spans="1:19" ht="15" customHeight="1" x14ac:dyDescent="0.35">
      <c r="A45" s="25"/>
      <c r="B45" s="25"/>
      <c r="C45" s="25"/>
      <c r="D45" s="25"/>
      <c r="E45" s="26"/>
      <c r="F45" s="26"/>
      <c r="G45" s="25"/>
      <c r="H45" s="25"/>
      <c r="I45" s="25"/>
      <c r="J45" s="25"/>
      <c r="K45" s="26"/>
      <c r="L45" s="26"/>
      <c r="M45" s="25"/>
      <c r="N45" s="25"/>
      <c r="O45" s="26"/>
      <c r="P45" s="25"/>
      <c r="Q45" s="25"/>
      <c r="R45" s="63"/>
      <c r="S45" s="25"/>
    </row>
    <row r="46" spans="1:19" ht="15" customHeight="1" x14ac:dyDescent="0.35">
      <c r="A46" s="25"/>
      <c r="B46" s="25"/>
      <c r="C46" s="25"/>
      <c r="D46" s="25"/>
      <c r="E46" s="26"/>
      <c r="F46" s="26"/>
      <c r="G46" s="25"/>
      <c r="H46" s="25"/>
      <c r="I46" s="25"/>
      <c r="J46" s="25"/>
      <c r="K46" s="26"/>
      <c r="L46" s="26"/>
      <c r="M46" s="25"/>
      <c r="N46" s="25"/>
      <c r="O46" s="26"/>
      <c r="P46" s="25"/>
      <c r="Q46" s="25"/>
      <c r="R46" s="63"/>
      <c r="S46" s="25"/>
    </row>
    <row r="47" spans="1:19" ht="15" customHeight="1" x14ac:dyDescent="0.35">
      <c r="A47" s="25"/>
      <c r="B47" s="25"/>
      <c r="C47" s="25"/>
      <c r="D47" s="25"/>
      <c r="E47" s="26"/>
      <c r="F47" s="26"/>
      <c r="G47" s="25"/>
      <c r="H47" s="25"/>
      <c r="I47" s="25"/>
      <c r="J47" s="25"/>
      <c r="K47" s="26"/>
      <c r="L47" s="26"/>
      <c r="M47" s="25"/>
      <c r="N47" s="25"/>
      <c r="O47" s="26"/>
      <c r="P47" s="25"/>
      <c r="Q47" s="25"/>
      <c r="R47" s="63"/>
      <c r="S47" s="25"/>
    </row>
    <row r="48" spans="1:19" ht="15" customHeight="1" x14ac:dyDescent="0.35">
      <c r="A48" s="25"/>
      <c r="B48" s="25"/>
      <c r="C48" s="25"/>
      <c r="D48" s="25"/>
      <c r="E48" s="26"/>
      <c r="F48" s="26"/>
      <c r="G48" s="25"/>
      <c r="H48" s="25"/>
      <c r="I48" s="25"/>
      <c r="J48" s="25"/>
      <c r="K48" s="26"/>
      <c r="L48" s="26"/>
      <c r="M48" s="25"/>
      <c r="N48" s="25"/>
      <c r="O48" s="26"/>
      <c r="P48" s="25"/>
      <c r="Q48" s="25"/>
      <c r="R48" s="63"/>
      <c r="S48" s="25"/>
    </row>
    <row r="49" spans="1:25" ht="15" customHeight="1" x14ac:dyDescent="0.35">
      <c r="A49" s="25"/>
      <c r="B49" s="25"/>
      <c r="C49" s="25"/>
      <c r="D49" s="25"/>
      <c r="E49" s="26"/>
      <c r="F49" s="26"/>
      <c r="G49" s="25"/>
      <c r="H49" s="25"/>
      <c r="I49" s="25"/>
      <c r="J49" s="25"/>
      <c r="K49" s="26"/>
      <c r="L49" s="26"/>
      <c r="M49" s="25"/>
      <c r="N49" s="25"/>
      <c r="O49" s="26"/>
      <c r="P49" s="25"/>
      <c r="Q49" s="25"/>
      <c r="R49" s="63"/>
      <c r="S49" s="25"/>
    </row>
    <row r="50" spans="1:25" ht="15" customHeight="1" thickBot="1" x14ac:dyDescent="0.4">
      <c r="A50" s="25"/>
      <c r="B50" s="25"/>
      <c r="C50" s="25"/>
      <c r="D50" s="25"/>
      <c r="E50" s="26"/>
      <c r="F50" s="26"/>
      <c r="G50" s="25"/>
      <c r="H50" s="25"/>
      <c r="I50" s="25"/>
      <c r="J50" s="25"/>
      <c r="K50" s="26"/>
      <c r="L50" s="26"/>
      <c r="M50" s="25"/>
      <c r="N50" s="25"/>
      <c r="O50" s="26"/>
      <c r="P50" s="25"/>
      <c r="Q50" s="25"/>
      <c r="R50" s="63"/>
      <c r="S50" s="25"/>
    </row>
    <row r="51" spans="1:25" ht="15" customHeight="1" thickBot="1" x14ac:dyDescent="0.4">
      <c r="A51" s="25"/>
      <c r="B51" s="25"/>
      <c r="C51" s="25"/>
      <c r="D51" s="25"/>
      <c r="E51" s="26"/>
      <c r="F51" s="26"/>
      <c r="G51" s="25"/>
      <c r="H51" s="25"/>
      <c r="I51" s="25"/>
      <c r="J51" s="25"/>
      <c r="K51" s="26"/>
      <c r="L51" s="26"/>
      <c r="M51" s="25"/>
      <c r="N51" s="25"/>
      <c r="O51" s="26"/>
      <c r="P51" s="25"/>
      <c r="Q51" s="25"/>
      <c r="R51" s="63"/>
      <c r="S51" s="25"/>
      <c r="U51" s="70" t="s">
        <v>39</v>
      </c>
      <c r="V51" s="71"/>
      <c r="X51" s="72" t="s">
        <v>227</v>
      </c>
      <c r="Y51" s="73"/>
    </row>
    <row r="52" spans="1:25" ht="15" customHeight="1" x14ac:dyDescent="0.35">
      <c r="A52" s="25"/>
      <c r="B52" s="25"/>
      <c r="C52" s="25"/>
      <c r="D52" s="25"/>
      <c r="E52" s="26"/>
      <c r="F52" s="26"/>
      <c r="G52" s="25"/>
      <c r="H52" s="25"/>
      <c r="I52" s="25"/>
      <c r="J52" s="25"/>
      <c r="K52" s="26"/>
      <c r="L52" s="26"/>
      <c r="M52" s="25"/>
      <c r="N52" s="25"/>
      <c r="O52" s="26"/>
      <c r="P52" s="25"/>
      <c r="Q52" s="25"/>
      <c r="R52" s="63"/>
      <c r="S52" s="25"/>
      <c r="U52" s="11" t="s">
        <v>52</v>
      </c>
      <c r="V52" s="1">
        <v>900</v>
      </c>
      <c r="X52" s="11" t="s">
        <v>93</v>
      </c>
      <c r="Y52" s="42">
        <f>GETPIVOTDATA("Diagnosis",$X$2)/V52*10000</f>
        <v>55.555555555555557</v>
      </c>
    </row>
    <row r="53" spans="1:25" ht="15" customHeight="1" x14ac:dyDescent="0.35">
      <c r="A53" s="25"/>
      <c r="B53" s="25"/>
      <c r="C53" s="25"/>
      <c r="D53" s="25"/>
      <c r="E53" s="26"/>
      <c r="F53" s="26"/>
      <c r="G53" s="25"/>
      <c r="H53" s="25"/>
      <c r="I53" s="25"/>
      <c r="J53" s="25"/>
      <c r="K53" s="26"/>
      <c r="L53" s="26"/>
      <c r="M53" s="25"/>
      <c r="N53" s="25"/>
      <c r="O53" s="26"/>
      <c r="P53" s="25"/>
      <c r="Q53" s="25"/>
      <c r="R53" s="63"/>
      <c r="S53" s="25"/>
      <c r="U53" s="11" t="s">
        <v>53</v>
      </c>
      <c r="V53" s="43">
        <f>GETPIVOTDATA("Antibiotic",$AA$2)/V52*1000</f>
        <v>5.5555555555555554</v>
      </c>
      <c r="X53" s="34" t="s">
        <v>213</v>
      </c>
      <c r="Y53" s="42">
        <f>SUMIF(Y54:Y55,"&gt;0")</f>
        <v>22.222222222222221</v>
      </c>
    </row>
    <row r="54" spans="1:25" ht="15" customHeight="1" x14ac:dyDescent="0.35">
      <c r="A54" s="25"/>
      <c r="B54" s="25"/>
      <c r="C54" s="25"/>
      <c r="D54" s="25"/>
      <c r="E54" s="26"/>
      <c r="F54" s="26"/>
      <c r="G54" s="25"/>
      <c r="H54" s="25"/>
      <c r="I54" s="25"/>
      <c r="J54" s="25"/>
      <c r="K54" s="26"/>
      <c r="L54" s="26"/>
      <c r="M54" s="25"/>
      <c r="N54" s="25"/>
      <c r="O54" s="26"/>
      <c r="P54" s="25"/>
      <c r="Q54" s="25"/>
      <c r="R54" s="63"/>
      <c r="S54" s="25"/>
      <c r="U54" s="11" t="s">
        <v>54</v>
      </c>
      <c r="V54" s="43">
        <f>GETPIVOTDATA("Days of Therapy",$AV$2)/V52*1000</f>
        <v>53.333333333333336</v>
      </c>
      <c r="X54" s="41" t="s">
        <v>212</v>
      </c>
      <c r="Y54" s="47">
        <f>IFERROR(GETPIVOTDATA("Diagnosis",$X$2,"Diagnosis","Urinary tract infection (without catheter)")/V52*10000,0)</f>
        <v>22.222222222222221</v>
      </c>
    </row>
    <row r="55" spans="1:25" ht="15" customHeight="1" x14ac:dyDescent="0.35">
      <c r="A55" s="25"/>
      <c r="B55" s="25"/>
      <c r="C55" s="25"/>
      <c r="D55" s="25"/>
      <c r="E55" s="26"/>
      <c r="F55" s="26"/>
      <c r="G55" s="25"/>
      <c r="H55" s="25"/>
      <c r="I55" s="25"/>
      <c r="J55" s="25"/>
      <c r="K55" s="26"/>
      <c r="L55" s="26"/>
      <c r="M55" s="25"/>
      <c r="N55" s="25"/>
      <c r="O55" s="26"/>
      <c r="P55" s="25"/>
      <c r="Q55" s="25"/>
      <c r="R55" s="63"/>
      <c r="S55" s="25"/>
      <c r="U55" s="11" t="s">
        <v>229</v>
      </c>
      <c r="V55" s="44">
        <f>IFERROR(GETPIVOTDATA("SBAR Usage and Completeness",$BE$2,"SBAR Usage and Completeness","SBAR used and complete")/GETPIVOTDATA("SBAR Usage and Completeness",$BE$2),0)</f>
        <v>1</v>
      </c>
      <c r="X55" s="41" t="s">
        <v>214</v>
      </c>
      <c r="Y55" s="47">
        <f>IFERROR(GETPIVOTDATA("Diagnosis",$X$2,"Diagnosis","Urinary tract infection (with catheter)")/V52*10000,0)</f>
        <v>0</v>
      </c>
    </row>
    <row r="56" spans="1:25" ht="15" customHeight="1" x14ac:dyDescent="0.35">
      <c r="A56" s="25"/>
      <c r="B56" s="25"/>
      <c r="C56" s="25"/>
      <c r="D56" s="25"/>
      <c r="E56" s="26"/>
      <c r="F56" s="26"/>
      <c r="G56" s="25"/>
      <c r="H56" s="25"/>
      <c r="I56" s="25"/>
      <c r="J56" s="25"/>
      <c r="K56" s="26"/>
      <c r="L56" s="26"/>
      <c r="M56" s="25"/>
      <c r="N56" s="25"/>
      <c r="O56" s="26"/>
      <c r="P56" s="25"/>
      <c r="Q56" s="25"/>
      <c r="R56" s="63"/>
      <c r="S56" s="25"/>
      <c r="U56" s="45" t="s">
        <v>56</v>
      </c>
      <c r="V56" s="46">
        <f>IFERROR(GETPIVOTDATA("SBAR Usage and Completeness",$BE$2,"SBAR Usage and Completeness","SBAR used and complete","Criteria Met to Start Antimicrobials?","Yes")/GETPIVOTDATA("SBAR Usage and Completeness",$BE$2,"SBAR Usage and Completeness","SBAR used and complete"),0)</f>
        <v>1</v>
      </c>
      <c r="X56" s="34" t="s">
        <v>96</v>
      </c>
      <c r="Y56" s="42">
        <f>SUMIF(Y57:Y60,"&gt;0")</f>
        <v>0</v>
      </c>
    </row>
    <row r="57" spans="1:25" ht="15" customHeight="1" x14ac:dyDescent="0.35">
      <c r="A57" s="25"/>
      <c r="B57" s="25"/>
      <c r="C57" s="25"/>
      <c r="D57" s="25"/>
      <c r="E57" s="26"/>
      <c r="F57" s="26"/>
      <c r="G57" s="25"/>
      <c r="H57" s="25"/>
      <c r="I57" s="25"/>
      <c r="J57" s="25"/>
      <c r="K57" s="26"/>
      <c r="L57" s="26"/>
      <c r="M57" s="25"/>
      <c r="N57" s="25"/>
      <c r="O57" s="26"/>
      <c r="P57" s="25"/>
      <c r="Q57" s="25"/>
      <c r="R57" s="63"/>
      <c r="S57" s="25"/>
      <c r="U57" s="11" t="s">
        <v>230</v>
      </c>
      <c r="V57" s="44">
        <f>IFERROR(GETPIVOTDATA("SBAR Usage and Completeness",$BE$2,"SBAR Usage and Completeness","SBAR used but incomplete")/GETPIVOTDATA("SBAR Usage and Completeness",$BE$2),0)</f>
        <v>0</v>
      </c>
      <c r="X57" s="41" t="s">
        <v>51</v>
      </c>
      <c r="Y57" s="47">
        <f>IFERROR(GETPIVOTDATA("Diagnosis",$X$2,"Diagnosis","pneumonia")/V52*10000,0)</f>
        <v>0</v>
      </c>
    </row>
    <row r="58" spans="1:25" ht="15" customHeight="1" x14ac:dyDescent="0.35">
      <c r="A58" s="25"/>
      <c r="B58" s="25"/>
      <c r="C58" s="25"/>
      <c r="D58" s="25"/>
      <c r="E58" s="26"/>
      <c r="F58" s="26"/>
      <c r="G58" s="25"/>
      <c r="H58" s="25"/>
      <c r="I58" s="25"/>
      <c r="J58" s="25"/>
      <c r="K58" s="26"/>
      <c r="L58" s="26"/>
      <c r="M58" s="25"/>
      <c r="N58" s="25"/>
      <c r="O58" s="26"/>
      <c r="P58" s="25"/>
      <c r="Q58" s="25"/>
      <c r="R58" s="63"/>
      <c r="S58" s="25"/>
      <c r="U58" s="11" t="s">
        <v>231</v>
      </c>
      <c r="V58" s="44">
        <f>IFERROR(GETPIVOTDATA("SBAR Usage and Completeness",$BE$2,"SBAR Usage and Completeness","SBAR not used")/GETPIVOTDATA("SBAR Usage and Completeness",$BE$2),0)</f>
        <v>0</v>
      </c>
      <c r="X58" s="41" t="s">
        <v>211</v>
      </c>
      <c r="Y58" s="47">
        <f>IFERROR(GETPIVOTDATA("Diagnosis",$X$2,"Diagnosis","influenza-like illness")/V52*10000,0)</f>
        <v>0</v>
      </c>
    </row>
    <row r="59" spans="1:25" ht="15" customHeight="1" x14ac:dyDescent="0.35">
      <c r="A59" s="25"/>
      <c r="B59" s="25"/>
      <c r="C59" s="25"/>
      <c r="D59" s="25"/>
      <c r="E59" s="26"/>
      <c r="F59" s="26"/>
      <c r="G59" s="25"/>
      <c r="H59" s="25"/>
      <c r="I59" s="25"/>
      <c r="J59" s="25"/>
      <c r="K59" s="26"/>
      <c r="L59" s="26"/>
      <c r="M59" s="25"/>
      <c r="N59" s="25"/>
      <c r="O59" s="26"/>
      <c r="P59" s="25"/>
      <c r="Q59" s="25"/>
      <c r="R59" s="63"/>
      <c r="S59" s="25"/>
      <c r="U59" s="11" t="s">
        <v>218</v>
      </c>
      <c r="V59" s="43">
        <f>IFERROR(GETPIVOTDATA("Microbiology Test Sent",$AS$2,"Microbiology Test Sent","Urinalysis and reflex culture and sensitivities")/V52*10000,0)</f>
        <v>22.222222222222221</v>
      </c>
      <c r="X59" s="41" t="s">
        <v>104</v>
      </c>
      <c r="Y59" s="47">
        <f>IFERROR(GETPIVOTDATA("Diagnosis",$X$2,"Diagnosis","bronchitis or tracheobronchitis")/V52*10000,0)</f>
        <v>0</v>
      </c>
    </row>
    <row r="60" spans="1:25" ht="15" customHeight="1" x14ac:dyDescent="0.35">
      <c r="A60" s="25"/>
      <c r="B60" s="25"/>
      <c r="C60" s="25"/>
      <c r="D60" s="25"/>
      <c r="E60" s="26"/>
      <c r="F60" s="26"/>
      <c r="G60" s="25"/>
      <c r="H60" s="25"/>
      <c r="I60" s="25"/>
      <c r="J60" s="25"/>
      <c r="K60" s="26"/>
      <c r="L60" s="26"/>
      <c r="M60" s="25"/>
      <c r="N60" s="25"/>
      <c r="O60" s="26"/>
      <c r="P60" s="25"/>
      <c r="Q60" s="25"/>
      <c r="R60" s="63"/>
      <c r="S60" s="25"/>
      <c r="U60" s="11"/>
      <c r="V60" s="10"/>
      <c r="X60" s="41" t="s">
        <v>107</v>
      </c>
      <c r="Y60" s="47">
        <f>IFERROR(GETPIVOTDATA("Diagnosis",$X$2,"Diagnosis","common cold syndrome or pharyngitis")/V52*10000,0)</f>
        <v>0</v>
      </c>
    </row>
    <row r="61" spans="1:25" ht="15" customHeight="1" x14ac:dyDescent="0.35">
      <c r="A61" s="25"/>
      <c r="B61" s="25"/>
      <c r="C61" s="25"/>
      <c r="D61" s="25"/>
      <c r="E61" s="26"/>
      <c r="F61" s="26"/>
      <c r="G61" s="25"/>
      <c r="H61" s="25"/>
      <c r="I61" s="25"/>
      <c r="J61" s="25"/>
      <c r="K61" s="26"/>
      <c r="L61" s="26"/>
      <c r="M61" s="25"/>
      <c r="N61" s="25"/>
      <c r="O61" s="26"/>
      <c r="P61" s="25"/>
      <c r="Q61" s="25"/>
      <c r="R61" s="63"/>
      <c r="S61" s="25"/>
      <c r="X61" s="33" t="s">
        <v>88</v>
      </c>
      <c r="Y61" s="42">
        <f>IFERROR(GETPIVOTDATA("Diagnosis",$X$2,"Diagnosis","cellulitis, soft tissue, or wound infection")/V52*10000,0)</f>
        <v>0</v>
      </c>
    </row>
    <row r="62" spans="1:25" ht="15" customHeight="1" x14ac:dyDescent="0.35">
      <c r="A62" s="25"/>
      <c r="B62" s="25"/>
      <c r="C62" s="25"/>
      <c r="D62" s="25"/>
      <c r="E62" s="26"/>
      <c r="F62" s="26"/>
      <c r="G62" s="25"/>
      <c r="H62" s="25"/>
      <c r="I62" s="25"/>
      <c r="J62" s="25"/>
      <c r="K62" s="26"/>
      <c r="L62" s="26"/>
      <c r="M62" s="25"/>
      <c r="N62" s="25"/>
      <c r="O62" s="26"/>
      <c r="P62" s="25"/>
      <c r="Q62" s="25"/>
      <c r="R62" s="63"/>
      <c r="S62" s="25"/>
      <c r="X62" s="34" t="s">
        <v>97</v>
      </c>
      <c r="Y62" s="42">
        <f>SUMIF(Y63:Y65,"&gt;0")</f>
        <v>33.333333333333336</v>
      </c>
    </row>
    <row r="63" spans="1:25" ht="15" customHeight="1" x14ac:dyDescent="0.35">
      <c r="A63" s="25"/>
      <c r="B63" s="25"/>
      <c r="C63" s="25"/>
      <c r="D63" s="25"/>
      <c r="E63" s="26"/>
      <c r="F63" s="26"/>
      <c r="G63" s="25"/>
      <c r="H63" s="25"/>
      <c r="I63" s="25"/>
      <c r="J63" s="25"/>
      <c r="K63" s="26"/>
      <c r="L63" s="26"/>
      <c r="M63" s="25"/>
      <c r="N63" s="25"/>
      <c r="O63" s="26"/>
      <c r="P63" s="25"/>
      <c r="Q63" s="25"/>
      <c r="R63" s="63"/>
      <c r="S63" s="25"/>
      <c r="X63" s="41" t="s">
        <v>232</v>
      </c>
      <c r="Y63" s="47">
        <f>IFERROR(GETPIVOTDATA("Diagnosis",$X$2,"Diagnosis","Clostridium difficle infection")/V52*10000,0)</f>
        <v>33.333333333333336</v>
      </c>
    </row>
    <row r="64" spans="1:25" ht="15" customHeight="1" x14ac:dyDescent="0.35">
      <c r="A64" s="25"/>
      <c r="B64" s="25"/>
      <c r="C64" s="25"/>
      <c r="D64" s="25"/>
      <c r="E64" s="26"/>
      <c r="F64" s="26"/>
      <c r="G64" s="25"/>
      <c r="H64" s="25"/>
      <c r="I64" s="25"/>
      <c r="J64" s="25"/>
      <c r="K64" s="26"/>
      <c r="L64" s="26"/>
      <c r="M64" s="25"/>
      <c r="N64" s="25"/>
      <c r="O64" s="26"/>
      <c r="P64" s="25"/>
      <c r="Q64" s="25"/>
      <c r="R64" s="63"/>
      <c r="S64" s="25"/>
      <c r="X64" s="41" t="s">
        <v>82</v>
      </c>
      <c r="Y64" s="47">
        <f>IFERROR(GETPIVOTDATA("Diagnosis",$X$2,"Diagnosis","gastroenteritis")/V52*10000,0)</f>
        <v>0</v>
      </c>
    </row>
    <row r="65" spans="1:25" ht="15" customHeight="1" x14ac:dyDescent="0.35">
      <c r="A65" s="25"/>
      <c r="B65" s="25"/>
      <c r="C65" s="25"/>
      <c r="D65" s="25"/>
      <c r="E65" s="26"/>
      <c r="F65" s="26"/>
      <c r="G65" s="25"/>
      <c r="H65" s="25"/>
      <c r="I65" s="25"/>
      <c r="J65" s="25"/>
      <c r="K65" s="26"/>
      <c r="L65" s="26"/>
      <c r="M65" s="25"/>
      <c r="N65" s="25"/>
      <c r="O65" s="26"/>
      <c r="P65" s="25"/>
      <c r="Q65" s="25"/>
      <c r="R65" s="63"/>
      <c r="S65" s="25"/>
      <c r="X65" s="41" t="s">
        <v>110</v>
      </c>
      <c r="Y65" s="47">
        <f>IFERROR(GETPIVOTDATA("Diagnosis",$X$2,"Diagnosis","norovirus gastroenteritis")/V54*10000,0)</f>
        <v>0</v>
      </c>
    </row>
    <row r="66" spans="1:25" ht="15" customHeight="1" x14ac:dyDescent="0.35">
      <c r="A66" s="25"/>
      <c r="B66" s="25"/>
      <c r="C66" s="25"/>
      <c r="D66" s="25"/>
      <c r="E66" s="26"/>
      <c r="F66" s="26"/>
      <c r="G66" s="25"/>
      <c r="H66" s="25"/>
      <c r="I66" s="25"/>
      <c r="J66" s="25"/>
      <c r="K66" s="26"/>
      <c r="L66" s="26"/>
      <c r="M66" s="25"/>
      <c r="N66" s="25"/>
      <c r="O66" s="26"/>
      <c r="P66" s="25"/>
      <c r="Q66" s="25"/>
      <c r="R66" s="63"/>
      <c r="S66" s="25"/>
    </row>
    <row r="67" spans="1:25" ht="15" customHeight="1" x14ac:dyDescent="0.35">
      <c r="A67" s="25"/>
      <c r="B67" s="25"/>
      <c r="C67" s="25"/>
      <c r="D67" s="25"/>
      <c r="E67" s="26"/>
      <c r="F67" s="26"/>
      <c r="G67" s="25"/>
      <c r="H67" s="25"/>
      <c r="I67" s="25"/>
      <c r="J67" s="25"/>
      <c r="K67" s="26"/>
      <c r="L67" s="26"/>
      <c r="M67" s="25"/>
      <c r="N67" s="25"/>
      <c r="O67" s="26"/>
      <c r="P67" s="25"/>
      <c r="Q67" s="25"/>
      <c r="R67" s="63"/>
      <c r="S67" s="25"/>
    </row>
    <row r="68" spans="1:25" ht="15" customHeight="1" x14ac:dyDescent="0.35">
      <c r="A68" s="25"/>
      <c r="B68" s="25"/>
      <c r="C68" s="25"/>
      <c r="D68" s="25"/>
      <c r="E68" s="26"/>
      <c r="F68" s="26"/>
      <c r="G68" s="25"/>
      <c r="H68" s="25"/>
      <c r="I68" s="25"/>
      <c r="J68" s="25"/>
      <c r="K68" s="26"/>
      <c r="L68" s="26"/>
      <c r="M68" s="25"/>
      <c r="N68" s="25"/>
      <c r="O68" s="26"/>
      <c r="P68" s="25"/>
      <c r="Q68" s="25"/>
      <c r="R68" s="63"/>
      <c r="S68" s="25"/>
    </row>
    <row r="69" spans="1:25" ht="15" customHeight="1" x14ac:dyDescent="0.35">
      <c r="A69" s="25"/>
      <c r="B69" s="25"/>
      <c r="C69" s="25"/>
      <c r="D69" s="25"/>
      <c r="E69" s="26"/>
      <c r="F69" s="26"/>
      <c r="G69" s="25"/>
      <c r="H69" s="25"/>
      <c r="I69" s="25"/>
      <c r="J69" s="25"/>
      <c r="K69" s="26"/>
      <c r="L69" s="26"/>
      <c r="M69" s="25"/>
      <c r="N69" s="25"/>
      <c r="O69" s="26"/>
      <c r="P69" s="25"/>
      <c r="Q69" s="25"/>
      <c r="R69" s="63"/>
      <c r="S69" s="25"/>
    </row>
    <row r="70" spans="1:25" ht="15" customHeight="1" x14ac:dyDescent="0.35">
      <c r="A70" s="25"/>
      <c r="B70" s="25"/>
      <c r="C70" s="25"/>
      <c r="D70" s="25"/>
      <c r="E70" s="26"/>
      <c r="F70" s="26"/>
      <c r="G70" s="25"/>
      <c r="H70" s="25"/>
      <c r="I70" s="25"/>
      <c r="J70" s="25"/>
      <c r="K70" s="26"/>
      <c r="L70" s="26"/>
      <c r="M70" s="25"/>
      <c r="N70" s="25"/>
      <c r="O70" s="26"/>
      <c r="P70" s="25"/>
      <c r="Q70" s="25"/>
      <c r="R70" s="63"/>
      <c r="S70" s="25"/>
    </row>
    <row r="71" spans="1:25" ht="15" customHeight="1" x14ac:dyDescent="0.35">
      <c r="A71" s="25"/>
      <c r="B71" s="25"/>
      <c r="C71" s="25"/>
      <c r="D71" s="25"/>
      <c r="E71" s="26"/>
      <c r="F71" s="26"/>
      <c r="G71" s="25"/>
      <c r="H71" s="25"/>
      <c r="I71" s="25"/>
      <c r="J71" s="25"/>
      <c r="K71" s="26"/>
      <c r="L71" s="26"/>
      <c r="M71" s="25"/>
      <c r="N71" s="25"/>
      <c r="O71" s="26"/>
      <c r="P71" s="25"/>
      <c r="Q71" s="25"/>
      <c r="R71" s="63"/>
      <c r="S71" s="25"/>
    </row>
    <row r="72" spans="1:25" ht="15" customHeight="1" x14ac:dyDescent="0.35">
      <c r="A72" s="25"/>
      <c r="B72" s="25"/>
      <c r="C72" s="25"/>
      <c r="D72" s="25"/>
      <c r="E72" s="26"/>
      <c r="F72" s="26"/>
      <c r="G72" s="25"/>
      <c r="H72" s="25"/>
      <c r="I72" s="25"/>
      <c r="J72" s="25"/>
      <c r="K72" s="26"/>
      <c r="L72" s="26"/>
      <c r="M72" s="25"/>
      <c r="N72" s="25"/>
      <c r="O72" s="26"/>
      <c r="P72" s="25"/>
      <c r="Q72" s="25"/>
      <c r="R72" s="63"/>
      <c r="S72" s="25"/>
      <c r="Y72"/>
    </row>
    <row r="73" spans="1:25" ht="15" customHeight="1" x14ac:dyDescent="0.35">
      <c r="A73" s="25"/>
      <c r="B73" s="25"/>
      <c r="C73" s="25"/>
      <c r="D73" s="25"/>
      <c r="E73" s="26"/>
      <c r="F73" s="26"/>
      <c r="G73" s="25"/>
      <c r="H73" s="25"/>
      <c r="I73" s="25"/>
      <c r="J73" s="25"/>
      <c r="K73" s="26"/>
      <c r="L73" s="26"/>
      <c r="M73" s="25"/>
      <c r="N73" s="25"/>
      <c r="O73" s="26"/>
      <c r="P73" s="25"/>
      <c r="Q73" s="25"/>
      <c r="R73" s="63"/>
      <c r="S73" s="25"/>
      <c r="Y73"/>
    </row>
    <row r="74" spans="1:25" ht="15" customHeight="1" x14ac:dyDescent="0.35">
      <c r="A74" s="25"/>
      <c r="B74" s="25"/>
      <c r="C74" s="25"/>
      <c r="D74" s="25"/>
      <c r="E74" s="26"/>
      <c r="F74" s="26"/>
      <c r="G74" s="25"/>
      <c r="H74" s="25"/>
      <c r="I74" s="25"/>
      <c r="J74" s="25"/>
      <c r="K74" s="26"/>
      <c r="L74" s="26"/>
      <c r="M74" s="25"/>
      <c r="N74" s="25"/>
      <c r="O74" s="26"/>
      <c r="P74" s="25"/>
      <c r="Q74" s="25"/>
      <c r="R74" s="63"/>
      <c r="S74" s="25"/>
      <c r="Y74"/>
    </row>
    <row r="75" spans="1:25" ht="15" customHeight="1" x14ac:dyDescent="0.35">
      <c r="A75" s="25"/>
      <c r="B75" s="25"/>
      <c r="C75" s="25"/>
      <c r="D75" s="25"/>
      <c r="E75" s="26"/>
      <c r="F75" s="26"/>
      <c r="G75" s="25"/>
      <c r="H75" s="25"/>
      <c r="I75" s="25"/>
      <c r="J75" s="25"/>
      <c r="K75" s="26"/>
      <c r="L75" s="26"/>
      <c r="M75" s="25"/>
      <c r="N75" s="25"/>
      <c r="O75" s="26"/>
      <c r="P75" s="25"/>
      <c r="Q75" s="25"/>
      <c r="R75" s="63"/>
      <c r="S75" s="25"/>
      <c r="Y75"/>
    </row>
    <row r="76" spans="1:25" ht="15" customHeight="1" x14ac:dyDescent="0.35">
      <c r="A76" s="25"/>
      <c r="B76" s="25"/>
      <c r="C76" s="25"/>
      <c r="D76" s="25"/>
      <c r="E76" s="26"/>
      <c r="F76" s="26"/>
      <c r="G76" s="25"/>
      <c r="H76" s="25"/>
      <c r="I76" s="25"/>
      <c r="J76" s="25"/>
      <c r="K76" s="26"/>
      <c r="L76" s="26"/>
      <c r="M76" s="25"/>
      <c r="N76" s="25"/>
      <c r="O76" s="26"/>
      <c r="P76" s="25"/>
      <c r="Q76" s="25"/>
      <c r="R76" s="63"/>
      <c r="S76" s="25"/>
      <c r="Y76"/>
    </row>
    <row r="77" spans="1:25" ht="15" customHeight="1" x14ac:dyDescent="0.35">
      <c r="A77" s="25"/>
      <c r="B77" s="25"/>
      <c r="C77" s="25"/>
      <c r="D77" s="25"/>
      <c r="E77" s="26"/>
      <c r="F77" s="26"/>
      <c r="G77" s="25"/>
      <c r="H77" s="25"/>
      <c r="I77" s="25"/>
      <c r="J77" s="25"/>
      <c r="K77" s="26"/>
      <c r="L77" s="26"/>
      <c r="M77" s="25"/>
      <c r="N77" s="25"/>
      <c r="O77" s="26"/>
      <c r="P77" s="25"/>
      <c r="Q77" s="25"/>
      <c r="R77" s="63"/>
      <c r="S77" s="25"/>
      <c r="W77"/>
      <c r="X77"/>
      <c r="Y77"/>
    </row>
    <row r="78" spans="1:25" ht="15" customHeight="1" x14ac:dyDescent="0.35">
      <c r="A78" s="25"/>
      <c r="B78" s="25"/>
      <c r="C78" s="25"/>
      <c r="D78" s="25"/>
      <c r="E78" s="26"/>
      <c r="F78" s="26"/>
      <c r="G78" s="25"/>
      <c r="H78" s="25"/>
      <c r="I78" s="25"/>
      <c r="J78" s="25"/>
      <c r="K78" s="26"/>
      <c r="L78" s="26"/>
      <c r="M78" s="25"/>
      <c r="N78" s="25"/>
      <c r="O78" s="26"/>
      <c r="P78" s="25"/>
      <c r="Q78" s="25"/>
      <c r="R78" s="63"/>
      <c r="S78" s="25"/>
    </row>
    <row r="79" spans="1:25" ht="15" customHeight="1" x14ac:dyDescent="0.35">
      <c r="A79" s="25"/>
      <c r="B79" s="25"/>
      <c r="C79" s="25"/>
      <c r="D79" s="25"/>
      <c r="E79" s="26"/>
      <c r="F79" s="26"/>
      <c r="G79" s="25"/>
      <c r="H79" s="25"/>
      <c r="I79" s="25"/>
      <c r="J79" s="25"/>
      <c r="K79" s="26"/>
      <c r="L79" s="26"/>
      <c r="M79" s="25"/>
      <c r="N79" s="25"/>
      <c r="O79" s="26"/>
      <c r="P79" s="25"/>
      <c r="Q79" s="25"/>
      <c r="R79" s="63"/>
      <c r="S79" s="25"/>
    </row>
    <row r="80" spans="1:25" ht="15" customHeight="1" x14ac:dyDescent="0.35">
      <c r="A80" s="25"/>
      <c r="B80" s="25"/>
      <c r="C80" s="25"/>
      <c r="D80" s="25"/>
      <c r="E80" s="26"/>
      <c r="F80" s="26"/>
      <c r="G80" s="25"/>
      <c r="H80" s="25"/>
      <c r="I80" s="25"/>
      <c r="J80" s="25"/>
      <c r="K80" s="26"/>
      <c r="L80" s="26"/>
      <c r="M80" s="25"/>
      <c r="N80" s="25"/>
      <c r="O80" s="26"/>
      <c r="P80" s="25"/>
      <c r="Q80" s="25"/>
      <c r="R80" s="63"/>
      <c r="S80" s="25"/>
    </row>
    <row r="81" spans="1:19" ht="15" customHeight="1" x14ac:dyDescent="0.35">
      <c r="A81" s="25"/>
      <c r="B81" s="25"/>
      <c r="C81" s="25"/>
      <c r="D81" s="25"/>
      <c r="E81" s="26"/>
      <c r="F81" s="26"/>
      <c r="G81" s="25"/>
      <c r="H81" s="25"/>
      <c r="I81" s="25"/>
      <c r="J81" s="25"/>
      <c r="K81" s="26"/>
      <c r="L81" s="26"/>
      <c r="M81" s="25"/>
      <c r="N81" s="25"/>
      <c r="O81" s="26"/>
      <c r="P81" s="25"/>
      <c r="Q81" s="25"/>
      <c r="R81" s="63"/>
      <c r="S81" s="25"/>
    </row>
    <row r="82" spans="1:19" ht="15" customHeight="1" x14ac:dyDescent="0.35">
      <c r="A82" s="25"/>
      <c r="B82" s="25"/>
      <c r="C82" s="25"/>
      <c r="D82" s="25"/>
      <c r="E82" s="26"/>
      <c r="F82" s="26"/>
      <c r="G82" s="25"/>
      <c r="H82" s="25"/>
      <c r="I82" s="25"/>
      <c r="J82" s="25"/>
      <c r="K82" s="26"/>
      <c r="L82" s="26"/>
      <c r="M82" s="25"/>
      <c r="N82" s="25"/>
      <c r="O82" s="26"/>
      <c r="P82" s="25"/>
      <c r="Q82" s="25"/>
      <c r="R82" s="63"/>
      <c r="S82" s="25"/>
    </row>
    <row r="83" spans="1:19" ht="15" customHeight="1" x14ac:dyDescent="0.35">
      <c r="A83" s="25"/>
      <c r="B83" s="25"/>
      <c r="C83" s="25"/>
      <c r="D83" s="25"/>
      <c r="E83" s="26"/>
      <c r="F83" s="26"/>
      <c r="G83" s="25"/>
      <c r="H83" s="25"/>
      <c r="I83" s="25"/>
      <c r="J83" s="25"/>
      <c r="K83" s="26"/>
      <c r="L83" s="26"/>
      <c r="M83" s="25"/>
      <c r="N83" s="25"/>
      <c r="O83" s="26"/>
      <c r="P83" s="25"/>
      <c r="Q83" s="25"/>
      <c r="R83" s="63"/>
      <c r="S83" s="25"/>
    </row>
    <row r="84" spans="1:19" ht="15" customHeight="1" x14ac:dyDescent="0.35">
      <c r="A84" s="25"/>
      <c r="B84" s="25"/>
      <c r="C84" s="25"/>
      <c r="D84" s="25"/>
      <c r="E84" s="26"/>
      <c r="F84" s="26"/>
      <c r="G84" s="25"/>
      <c r="H84" s="25"/>
      <c r="I84" s="25"/>
      <c r="J84" s="25"/>
      <c r="K84" s="26"/>
      <c r="L84" s="26"/>
      <c r="M84" s="25"/>
      <c r="N84" s="25"/>
      <c r="O84" s="26"/>
      <c r="P84" s="25"/>
      <c r="Q84" s="25"/>
      <c r="R84" s="63"/>
      <c r="S84" s="25"/>
    </row>
    <row r="85" spans="1:19" ht="15" customHeight="1" x14ac:dyDescent="0.35">
      <c r="A85" s="25"/>
      <c r="B85" s="25"/>
      <c r="C85" s="25"/>
      <c r="D85" s="25"/>
      <c r="E85" s="26"/>
      <c r="F85" s="26"/>
      <c r="G85" s="25"/>
      <c r="H85" s="25"/>
      <c r="I85" s="25"/>
      <c r="J85" s="25"/>
      <c r="K85" s="26"/>
      <c r="L85" s="26"/>
      <c r="M85" s="25"/>
      <c r="N85" s="25"/>
      <c r="O85" s="26"/>
      <c r="P85" s="25"/>
      <c r="Q85" s="25"/>
      <c r="R85" s="63"/>
      <c r="S85" s="25"/>
    </row>
    <row r="86" spans="1:19" ht="15" customHeight="1" x14ac:dyDescent="0.35">
      <c r="A86" s="25"/>
      <c r="B86" s="25"/>
      <c r="C86" s="25"/>
      <c r="D86" s="25"/>
      <c r="E86" s="26"/>
      <c r="F86" s="26"/>
      <c r="G86" s="25"/>
      <c r="H86" s="25"/>
      <c r="I86" s="25"/>
      <c r="J86" s="25"/>
      <c r="K86" s="26"/>
      <c r="L86" s="26"/>
      <c r="M86" s="25"/>
      <c r="N86" s="25"/>
      <c r="O86" s="26"/>
      <c r="P86" s="25"/>
      <c r="Q86" s="25"/>
      <c r="R86" s="63"/>
      <c r="S86" s="25"/>
    </row>
    <row r="87" spans="1:19" ht="15" customHeight="1" x14ac:dyDescent="0.35">
      <c r="A87" s="25"/>
      <c r="B87" s="25"/>
      <c r="C87" s="25"/>
      <c r="D87" s="25"/>
      <c r="E87" s="26"/>
      <c r="F87" s="26"/>
      <c r="G87" s="25"/>
      <c r="H87" s="25"/>
      <c r="I87" s="25"/>
      <c r="J87" s="25"/>
      <c r="K87" s="26"/>
      <c r="L87" s="26"/>
      <c r="M87" s="25"/>
      <c r="N87" s="25"/>
      <c r="O87" s="26"/>
      <c r="P87" s="25"/>
      <c r="Q87" s="25"/>
      <c r="R87" s="63"/>
      <c r="S87" s="25"/>
    </row>
    <row r="88" spans="1:19" ht="15" customHeight="1" x14ac:dyDescent="0.35">
      <c r="A88" s="25"/>
      <c r="B88" s="25"/>
      <c r="C88" s="25"/>
      <c r="D88" s="25"/>
      <c r="E88" s="26"/>
      <c r="F88" s="26"/>
      <c r="G88" s="25"/>
      <c r="H88" s="25"/>
      <c r="I88" s="25"/>
      <c r="J88" s="25"/>
      <c r="K88" s="26"/>
      <c r="L88" s="26"/>
      <c r="M88" s="25"/>
      <c r="N88" s="25"/>
      <c r="O88" s="26"/>
      <c r="P88" s="25"/>
      <c r="Q88" s="25"/>
      <c r="R88" s="63"/>
      <c r="S88" s="25"/>
    </row>
    <row r="89" spans="1:19" ht="15" customHeight="1" x14ac:dyDescent="0.35">
      <c r="A89" s="25"/>
      <c r="B89" s="25"/>
      <c r="C89" s="25"/>
      <c r="D89" s="25"/>
      <c r="E89" s="26"/>
      <c r="F89" s="26"/>
      <c r="G89" s="25"/>
      <c r="H89" s="25"/>
      <c r="I89" s="25"/>
      <c r="J89" s="25"/>
      <c r="K89" s="26"/>
      <c r="L89" s="26"/>
      <c r="M89" s="25"/>
      <c r="N89" s="25"/>
      <c r="O89" s="26"/>
      <c r="P89" s="25"/>
      <c r="Q89" s="25"/>
      <c r="R89" s="63"/>
      <c r="S89" s="25"/>
    </row>
    <row r="90" spans="1:19" ht="15" customHeight="1" x14ac:dyDescent="0.35">
      <c r="A90" s="25"/>
      <c r="B90" s="25"/>
      <c r="C90" s="25"/>
      <c r="D90" s="25"/>
      <c r="E90" s="26"/>
      <c r="F90" s="26"/>
      <c r="G90" s="25"/>
      <c r="H90" s="25"/>
      <c r="I90" s="25"/>
      <c r="J90" s="25"/>
      <c r="K90" s="26"/>
      <c r="L90" s="26"/>
      <c r="M90" s="25"/>
      <c r="N90" s="25"/>
      <c r="O90" s="26"/>
      <c r="P90" s="25"/>
      <c r="Q90" s="25"/>
      <c r="R90" s="63"/>
      <c r="S90" s="25"/>
    </row>
    <row r="91" spans="1:19" ht="15" customHeight="1" x14ac:dyDescent="0.35">
      <c r="A91" s="25"/>
      <c r="B91" s="25"/>
      <c r="C91" s="25"/>
      <c r="D91" s="25"/>
      <c r="E91" s="26"/>
      <c r="F91" s="26"/>
      <c r="G91" s="25"/>
      <c r="H91" s="25"/>
      <c r="I91" s="25"/>
      <c r="J91" s="25"/>
      <c r="K91" s="26"/>
      <c r="L91" s="26"/>
      <c r="M91" s="25"/>
      <c r="N91" s="25"/>
      <c r="O91" s="26"/>
      <c r="P91" s="25"/>
      <c r="Q91" s="25"/>
      <c r="R91" s="63"/>
      <c r="S91" s="25"/>
    </row>
    <row r="92" spans="1:19" ht="15" customHeight="1" x14ac:dyDescent="0.35">
      <c r="A92" s="25"/>
      <c r="B92" s="25"/>
      <c r="C92" s="25"/>
      <c r="D92" s="25"/>
      <c r="E92" s="26"/>
      <c r="F92" s="26"/>
      <c r="G92" s="25"/>
      <c r="H92" s="25"/>
      <c r="I92" s="25"/>
      <c r="J92" s="25"/>
      <c r="K92" s="26"/>
      <c r="L92" s="26"/>
      <c r="M92" s="25"/>
      <c r="N92" s="25"/>
      <c r="O92" s="26"/>
      <c r="P92" s="25"/>
      <c r="Q92" s="25"/>
      <c r="R92" s="63"/>
      <c r="S92" s="25"/>
    </row>
    <row r="93" spans="1:19" ht="15" customHeight="1" x14ac:dyDescent="0.35">
      <c r="A93" s="25"/>
      <c r="B93" s="25"/>
      <c r="C93" s="25"/>
      <c r="D93" s="25"/>
      <c r="E93" s="26"/>
      <c r="F93" s="26"/>
      <c r="G93" s="25"/>
      <c r="H93" s="25"/>
      <c r="I93" s="25"/>
      <c r="J93" s="25"/>
      <c r="K93" s="26"/>
      <c r="L93" s="26"/>
      <c r="M93" s="25"/>
      <c r="N93" s="25"/>
      <c r="O93" s="26"/>
      <c r="P93" s="25"/>
      <c r="Q93" s="25"/>
      <c r="R93" s="63"/>
      <c r="S93" s="25"/>
    </row>
    <row r="94" spans="1:19" ht="15" customHeight="1" x14ac:dyDescent="0.35">
      <c r="A94" s="25"/>
      <c r="B94" s="25"/>
      <c r="C94" s="25"/>
      <c r="D94" s="25"/>
      <c r="E94" s="26"/>
      <c r="F94" s="26"/>
      <c r="G94" s="25"/>
      <c r="H94" s="25"/>
      <c r="I94" s="25"/>
      <c r="J94" s="25"/>
      <c r="K94" s="26"/>
      <c r="L94" s="26"/>
      <c r="M94" s="25"/>
      <c r="N94" s="25"/>
      <c r="O94" s="26"/>
      <c r="P94" s="25"/>
      <c r="Q94" s="25"/>
      <c r="R94" s="63"/>
      <c r="S94" s="25"/>
    </row>
    <row r="95" spans="1:19" ht="15" customHeight="1" x14ac:dyDescent="0.35">
      <c r="A95" s="25"/>
      <c r="B95" s="25"/>
      <c r="C95" s="25"/>
      <c r="D95" s="25"/>
      <c r="E95" s="26"/>
      <c r="F95" s="26"/>
      <c r="G95" s="25"/>
      <c r="H95" s="25"/>
      <c r="I95" s="25"/>
      <c r="J95" s="25"/>
      <c r="K95" s="26"/>
      <c r="L95" s="26"/>
      <c r="M95" s="25"/>
      <c r="N95" s="25"/>
      <c r="O95" s="26"/>
      <c r="P95" s="25"/>
      <c r="Q95" s="25"/>
      <c r="R95" s="63"/>
      <c r="S95" s="25"/>
    </row>
    <row r="96" spans="1:19" ht="15" customHeight="1" x14ac:dyDescent="0.35">
      <c r="A96" s="25"/>
      <c r="B96" s="25"/>
      <c r="C96" s="25"/>
      <c r="D96" s="25"/>
      <c r="E96" s="26"/>
      <c r="F96" s="26"/>
      <c r="G96" s="25"/>
      <c r="H96" s="25"/>
      <c r="I96" s="25"/>
      <c r="J96" s="25"/>
      <c r="K96" s="26"/>
      <c r="L96" s="26"/>
      <c r="M96" s="25"/>
      <c r="N96" s="25"/>
      <c r="O96" s="26"/>
      <c r="P96" s="25"/>
      <c r="Q96" s="25"/>
      <c r="R96" s="63"/>
      <c r="S96" s="25"/>
    </row>
    <row r="97" spans="1:19" ht="15" customHeight="1" x14ac:dyDescent="0.35">
      <c r="A97" s="25"/>
      <c r="B97" s="25"/>
      <c r="C97" s="25"/>
      <c r="D97" s="25"/>
      <c r="E97" s="26"/>
      <c r="F97" s="26"/>
      <c r="G97" s="25"/>
      <c r="H97" s="25"/>
      <c r="I97" s="25"/>
      <c r="J97" s="25"/>
      <c r="K97" s="26"/>
      <c r="L97" s="26"/>
      <c r="M97" s="25"/>
      <c r="N97" s="25"/>
      <c r="O97" s="26"/>
      <c r="P97" s="25"/>
      <c r="Q97" s="25"/>
      <c r="R97" s="63"/>
      <c r="S97" s="25"/>
    </row>
    <row r="98" spans="1:19" ht="15" customHeight="1" x14ac:dyDescent="0.35">
      <c r="A98" s="25"/>
      <c r="B98" s="25"/>
      <c r="C98" s="25"/>
      <c r="D98" s="25"/>
      <c r="E98" s="26"/>
      <c r="F98" s="26"/>
      <c r="G98" s="25"/>
      <c r="H98" s="25"/>
      <c r="I98" s="25"/>
      <c r="J98" s="25"/>
      <c r="K98" s="26"/>
      <c r="L98" s="26"/>
      <c r="M98" s="25"/>
      <c r="N98" s="25"/>
      <c r="O98" s="26"/>
      <c r="P98" s="25"/>
      <c r="Q98" s="25"/>
      <c r="R98" s="63"/>
      <c r="S98" s="25"/>
    </row>
    <row r="99" spans="1:19" ht="15" customHeight="1" x14ac:dyDescent="0.35">
      <c r="A99" s="25"/>
      <c r="B99" s="25"/>
      <c r="C99" s="25"/>
      <c r="D99" s="25"/>
      <c r="E99" s="26"/>
      <c r="F99" s="26"/>
      <c r="G99" s="25"/>
      <c r="H99" s="25"/>
      <c r="I99" s="25"/>
      <c r="J99" s="25"/>
      <c r="K99" s="26"/>
      <c r="L99" s="26"/>
      <c r="M99" s="25"/>
      <c r="N99" s="25"/>
      <c r="O99" s="26"/>
      <c r="P99" s="25"/>
      <c r="Q99" s="25"/>
      <c r="R99" s="63"/>
      <c r="S99" s="25"/>
    </row>
    <row r="100" spans="1:19" ht="15" customHeight="1" x14ac:dyDescent="0.35">
      <c r="A100" s="25"/>
      <c r="B100" s="25"/>
      <c r="C100" s="25"/>
      <c r="D100" s="25"/>
      <c r="E100" s="26"/>
      <c r="F100" s="26"/>
      <c r="G100" s="25"/>
      <c r="H100" s="25"/>
      <c r="I100" s="25"/>
      <c r="J100" s="25"/>
      <c r="K100" s="26"/>
      <c r="L100" s="26"/>
      <c r="M100" s="25"/>
      <c r="N100" s="25"/>
      <c r="O100" s="26"/>
      <c r="P100" s="25"/>
      <c r="Q100" s="25"/>
      <c r="R100" s="63"/>
      <c r="S100" s="25"/>
    </row>
    <row r="101" spans="1:19" ht="15" customHeight="1" x14ac:dyDescent="0.35">
      <c r="A101" s="25"/>
      <c r="B101" s="25"/>
      <c r="C101" s="25"/>
      <c r="D101" s="25"/>
      <c r="E101" s="26"/>
      <c r="F101" s="26"/>
      <c r="G101" s="25"/>
      <c r="H101" s="25"/>
      <c r="I101" s="25"/>
      <c r="J101" s="25"/>
      <c r="K101" s="26"/>
      <c r="L101" s="26"/>
      <c r="M101" s="25"/>
      <c r="N101" s="25"/>
      <c r="O101" s="26"/>
      <c r="P101" s="25"/>
      <c r="Q101" s="25"/>
      <c r="R101" s="63"/>
      <c r="S101" s="25"/>
    </row>
    <row r="102" spans="1:19" ht="15" customHeight="1" x14ac:dyDescent="0.35">
      <c r="A102" s="25"/>
      <c r="B102" s="25"/>
      <c r="C102" s="25"/>
      <c r="D102" s="25"/>
      <c r="E102" s="26"/>
      <c r="F102" s="26"/>
      <c r="G102" s="25"/>
      <c r="H102" s="25"/>
      <c r="I102" s="25"/>
      <c r="J102" s="25"/>
      <c r="K102" s="26"/>
      <c r="L102" s="26"/>
      <c r="M102" s="25"/>
      <c r="N102" s="25"/>
      <c r="O102" s="26"/>
      <c r="P102" s="25"/>
      <c r="Q102" s="25"/>
      <c r="R102" s="63"/>
      <c r="S102" s="25"/>
    </row>
    <row r="103" spans="1:19" ht="15" customHeight="1" x14ac:dyDescent="0.35">
      <c r="A103" s="25"/>
      <c r="B103" s="25"/>
      <c r="C103" s="25"/>
      <c r="D103" s="25"/>
      <c r="E103" s="26"/>
      <c r="F103" s="26"/>
      <c r="G103" s="25"/>
      <c r="H103" s="25"/>
      <c r="I103" s="25"/>
      <c r="J103" s="25"/>
      <c r="K103" s="26"/>
      <c r="L103" s="26"/>
      <c r="M103" s="25"/>
      <c r="N103" s="25"/>
      <c r="O103" s="26"/>
      <c r="P103" s="25"/>
      <c r="Q103" s="25"/>
      <c r="R103" s="63"/>
      <c r="S103" s="25"/>
    </row>
    <row r="104" spans="1:19" ht="15" customHeight="1" x14ac:dyDescent="0.35">
      <c r="A104" s="25"/>
      <c r="B104" s="25"/>
      <c r="C104" s="25"/>
      <c r="D104" s="25"/>
      <c r="E104" s="26"/>
      <c r="F104" s="26"/>
      <c r="G104" s="25"/>
      <c r="H104" s="25"/>
      <c r="I104" s="25"/>
      <c r="J104" s="25"/>
      <c r="K104" s="26"/>
      <c r="L104" s="26"/>
      <c r="M104" s="25"/>
      <c r="N104" s="25"/>
      <c r="O104" s="26"/>
      <c r="P104" s="25"/>
      <c r="Q104" s="25"/>
      <c r="R104" s="63"/>
      <c r="S104" s="25"/>
    </row>
    <row r="105" spans="1:19" ht="15" customHeight="1" x14ac:dyDescent="0.35">
      <c r="A105" s="25"/>
      <c r="B105" s="25"/>
      <c r="C105" s="25"/>
      <c r="D105" s="25"/>
      <c r="E105" s="26"/>
      <c r="F105" s="26"/>
      <c r="G105" s="25"/>
      <c r="H105" s="25"/>
      <c r="I105" s="25"/>
      <c r="J105" s="25"/>
      <c r="K105" s="26"/>
      <c r="L105" s="26"/>
      <c r="M105" s="25"/>
      <c r="N105" s="25"/>
      <c r="O105" s="26"/>
      <c r="P105" s="25"/>
      <c r="Q105" s="25"/>
      <c r="R105" s="63"/>
      <c r="S105" s="25"/>
    </row>
    <row r="106" spans="1:19" ht="15" customHeight="1" x14ac:dyDescent="0.35">
      <c r="A106" s="25"/>
      <c r="B106" s="25"/>
      <c r="C106" s="25"/>
      <c r="D106" s="25"/>
      <c r="E106" s="26"/>
      <c r="F106" s="26"/>
      <c r="G106" s="25"/>
      <c r="H106" s="25"/>
      <c r="I106" s="25"/>
      <c r="J106" s="25"/>
      <c r="K106" s="26"/>
      <c r="L106" s="26"/>
      <c r="M106" s="25"/>
      <c r="N106" s="25"/>
      <c r="O106" s="26"/>
      <c r="P106" s="25"/>
      <c r="Q106" s="25"/>
      <c r="R106" s="63"/>
      <c r="S106" s="25"/>
    </row>
    <row r="107" spans="1:19" ht="15" customHeight="1" x14ac:dyDescent="0.35">
      <c r="A107" s="25"/>
      <c r="B107" s="25"/>
      <c r="C107" s="25"/>
      <c r="D107" s="25"/>
      <c r="E107" s="26"/>
      <c r="F107" s="26"/>
      <c r="G107" s="25"/>
      <c r="H107" s="25"/>
      <c r="I107" s="25"/>
      <c r="J107" s="25"/>
      <c r="K107" s="26"/>
      <c r="L107" s="26"/>
      <c r="M107" s="25"/>
      <c r="N107" s="25"/>
      <c r="O107" s="26"/>
      <c r="P107" s="25"/>
      <c r="Q107" s="25"/>
      <c r="R107" s="63"/>
      <c r="S107" s="25"/>
    </row>
    <row r="108" spans="1:19" ht="15" customHeight="1" x14ac:dyDescent="0.35">
      <c r="A108" s="25"/>
      <c r="B108" s="25"/>
      <c r="C108" s="25"/>
      <c r="D108" s="25"/>
      <c r="E108" s="26"/>
      <c r="F108" s="26"/>
      <c r="G108" s="25"/>
      <c r="H108" s="25"/>
      <c r="I108" s="25"/>
      <c r="J108" s="25"/>
      <c r="K108" s="26"/>
      <c r="L108" s="26"/>
      <c r="M108" s="25"/>
      <c r="N108" s="25"/>
      <c r="O108" s="26"/>
      <c r="P108" s="25"/>
      <c r="Q108" s="25"/>
      <c r="R108" s="63"/>
      <c r="S108" s="25"/>
    </row>
    <row r="109" spans="1:19" ht="15" customHeight="1" x14ac:dyDescent="0.35">
      <c r="A109" s="25"/>
      <c r="B109" s="25"/>
      <c r="C109" s="25"/>
      <c r="D109" s="25"/>
      <c r="E109" s="26"/>
      <c r="F109" s="26"/>
      <c r="G109" s="25"/>
      <c r="H109" s="25"/>
      <c r="I109" s="25"/>
      <c r="J109" s="25"/>
      <c r="K109" s="26"/>
      <c r="L109" s="26"/>
      <c r="M109" s="25"/>
      <c r="N109" s="25"/>
      <c r="O109" s="26"/>
      <c r="P109" s="25"/>
      <c r="Q109" s="25"/>
      <c r="R109" s="63"/>
      <c r="S109" s="25"/>
    </row>
    <row r="110" spans="1:19" ht="15" customHeight="1" x14ac:dyDescent="0.35">
      <c r="A110" s="25"/>
      <c r="B110" s="25"/>
      <c r="C110" s="25"/>
      <c r="D110" s="25"/>
      <c r="E110" s="26"/>
      <c r="F110" s="26"/>
      <c r="G110" s="25"/>
      <c r="H110" s="25"/>
      <c r="I110" s="25"/>
      <c r="J110" s="25"/>
      <c r="K110" s="26"/>
      <c r="L110" s="26"/>
      <c r="M110" s="25"/>
      <c r="N110" s="25"/>
      <c r="O110" s="26"/>
      <c r="P110" s="25"/>
      <c r="Q110" s="25"/>
      <c r="R110" s="63"/>
      <c r="S110" s="25"/>
    </row>
    <row r="111" spans="1:19" ht="15" customHeight="1" x14ac:dyDescent="0.35">
      <c r="A111" s="25"/>
      <c r="B111" s="25"/>
      <c r="C111" s="25"/>
      <c r="D111" s="25"/>
      <c r="E111" s="26"/>
      <c r="F111" s="26"/>
      <c r="G111" s="25"/>
      <c r="H111" s="25"/>
      <c r="I111" s="25"/>
      <c r="J111" s="25"/>
      <c r="K111" s="26"/>
      <c r="L111" s="26"/>
      <c r="M111" s="25"/>
      <c r="N111" s="25"/>
      <c r="O111" s="26"/>
      <c r="P111" s="25"/>
      <c r="Q111" s="25"/>
      <c r="R111" s="63"/>
      <c r="S111" s="25"/>
    </row>
    <row r="112" spans="1:19" ht="15" customHeight="1" x14ac:dyDescent="0.35">
      <c r="A112" s="25"/>
      <c r="B112" s="25"/>
      <c r="C112" s="25"/>
      <c r="D112" s="25"/>
      <c r="E112" s="26"/>
      <c r="F112" s="26"/>
      <c r="G112" s="25"/>
      <c r="H112" s="25"/>
      <c r="I112" s="25"/>
      <c r="J112" s="25"/>
      <c r="K112" s="26"/>
      <c r="L112" s="26"/>
      <c r="M112" s="25"/>
      <c r="N112" s="25"/>
      <c r="O112" s="26"/>
      <c r="P112" s="25"/>
      <c r="Q112" s="25"/>
      <c r="R112" s="63"/>
      <c r="S112" s="25"/>
    </row>
    <row r="113" spans="1:19" ht="15" customHeight="1" x14ac:dyDescent="0.35">
      <c r="A113" s="25"/>
      <c r="B113" s="25"/>
      <c r="C113" s="25"/>
      <c r="D113" s="25"/>
      <c r="E113" s="26"/>
      <c r="F113" s="26"/>
      <c r="G113" s="25"/>
      <c r="H113" s="25"/>
      <c r="I113" s="25"/>
      <c r="J113" s="25"/>
      <c r="K113" s="26"/>
      <c r="L113" s="26"/>
      <c r="M113" s="25"/>
      <c r="N113" s="25"/>
      <c r="O113" s="26"/>
      <c r="P113" s="25"/>
      <c r="Q113" s="25"/>
      <c r="R113" s="63"/>
      <c r="S113" s="25"/>
    </row>
    <row r="114" spans="1:19" ht="15" customHeight="1" x14ac:dyDescent="0.35">
      <c r="A114" s="25"/>
      <c r="B114" s="25"/>
      <c r="C114" s="25"/>
      <c r="D114" s="25"/>
      <c r="E114" s="26"/>
      <c r="F114" s="26"/>
      <c r="G114" s="25"/>
      <c r="H114" s="25"/>
      <c r="I114" s="25"/>
      <c r="J114" s="25"/>
      <c r="K114" s="26"/>
      <c r="L114" s="26"/>
      <c r="M114" s="25"/>
      <c r="N114" s="25"/>
      <c r="O114" s="26"/>
      <c r="P114" s="25"/>
      <c r="Q114" s="25"/>
      <c r="R114" s="63"/>
      <c r="S114" s="25"/>
    </row>
    <row r="115" spans="1:19" ht="15" customHeight="1" x14ac:dyDescent="0.35">
      <c r="A115" s="25"/>
      <c r="B115" s="25"/>
      <c r="C115" s="25"/>
      <c r="D115" s="25"/>
      <c r="E115" s="26"/>
      <c r="F115" s="26"/>
      <c r="G115" s="25"/>
      <c r="H115" s="25"/>
      <c r="I115" s="25"/>
      <c r="J115" s="25"/>
      <c r="K115" s="26"/>
      <c r="L115" s="26"/>
      <c r="M115" s="25"/>
      <c r="N115" s="25"/>
      <c r="O115" s="26"/>
      <c r="P115" s="25"/>
      <c r="Q115" s="25"/>
      <c r="R115" s="63"/>
      <c r="S115" s="25"/>
    </row>
    <row r="116" spans="1:19" ht="15" customHeight="1" x14ac:dyDescent="0.35">
      <c r="A116" s="25"/>
      <c r="B116" s="25"/>
      <c r="C116" s="25"/>
      <c r="D116" s="25"/>
      <c r="E116" s="26"/>
      <c r="F116" s="26"/>
      <c r="G116" s="25"/>
      <c r="H116" s="25"/>
      <c r="I116" s="25"/>
      <c r="J116" s="25"/>
      <c r="K116" s="26"/>
      <c r="L116" s="26"/>
      <c r="M116" s="25"/>
      <c r="N116" s="25"/>
      <c r="O116" s="26"/>
      <c r="P116" s="25"/>
      <c r="Q116" s="25"/>
      <c r="R116" s="63"/>
      <c r="S116" s="25"/>
    </row>
    <row r="117" spans="1:19" ht="15" customHeight="1" x14ac:dyDescent="0.35">
      <c r="A117" s="25"/>
      <c r="B117" s="25"/>
      <c r="C117" s="25"/>
      <c r="D117" s="25"/>
      <c r="E117" s="26"/>
      <c r="F117" s="26"/>
      <c r="G117" s="25"/>
      <c r="H117" s="25"/>
      <c r="I117" s="25"/>
      <c r="J117" s="25"/>
      <c r="K117" s="26"/>
      <c r="L117" s="26"/>
      <c r="M117" s="25"/>
      <c r="N117" s="25"/>
      <c r="O117" s="26"/>
      <c r="P117" s="25"/>
      <c r="Q117" s="25"/>
      <c r="R117" s="63"/>
      <c r="S117" s="25"/>
    </row>
    <row r="118" spans="1:19" ht="15" customHeight="1" x14ac:dyDescent="0.35">
      <c r="A118" s="25"/>
      <c r="B118" s="25"/>
      <c r="C118" s="25"/>
      <c r="D118" s="25"/>
      <c r="E118" s="26"/>
      <c r="F118" s="26"/>
      <c r="G118" s="25"/>
      <c r="H118" s="25"/>
      <c r="I118" s="25"/>
      <c r="J118" s="25"/>
      <c r="K118" s="26"/>
      <c r="L118" s="26"/>
      <c r="M118" s="25"/>
      <c r="N118" s="25"/>
      <c r="O118" s="26"/>
      <c r="P118" s="25"/>
      <c r="Q118" s="25"/>
      <c r="R118" s="63"/>
      <c r="S118" s="25"/>
    </row>
    <row r="119" spans="1:19" ht="15" customHeight="1" x14ac:dyDescent="0.35">
      <c r="A119" s="25"/>
      <c r="B119" s="25"/>
      <c r="C119" s="25"/>
      <c r="D119" s="25"/>
      <c r="E119" s="26"/>
      <c r="F119" s="26"/>
      <c r="G119" s="25"/>
      <c r="H119" s="25"/>
      <c r="I119" s="25"/>
      <c r="J119" s="25"/>
      <c r="K119" s="26"/>
      <c r="L119" s="26"/>
      <c r="M119" s="25"/>
      <c r="N119" s="25"/>
      <c r="O119" s="26"/>
      <c r="P119" s="25"/>
      <c r="Q119" s="25"/>
      <c r="R119" s="63"/>
      <c r="S119" s="25"/>
    </row>
    <row r="120" spans="1:19" ht="15" customHeight="1" x14ac:dyDescent="0.35">
      <c r="A120" s="25"/>
      <c r="B120" s="25"/>
      <c r="C120" s="25"/>
      <c r="D120" s="25"/>
      <c r="E120" s="26"/>
      <c r="F120" s="26"/>
      <c r="G120" s="25"/>
      <c r="H120" s="25"/>
      <c r="I120" s="25"/>
      <c r="J120" s="25"/>
      <c r="K120" s="26"/>
      <c r="L120" s="26"/>
      <c r="M120" s="25"/>
      <c r="N120" s="25"/>
      <c r="O120" s="26"/>
      <c r="P120" s="25"/>
      <c r="Q120" s="25"/>
      <c r="R120" s="63"/>
      <c r="S120" s="25"/>
    </row>
    <row r="121" spans="1:19" ht="15" customHeight="1" x14ac:dyDescent="0.35">
      <c r="A121" s="25"/>
      <c r="B121" s="25"/>
      <c r="C121" s="25"/>
      <c r="D121" s="25"/>
      <c r="E121" s="26"/>
      <c r="F121" s="26"/>
      <c r="G121" s="25"/>
      <c r="H121" s="25"/>
      <c r="I121" s="25"/>
      <c r="J121" s="25"/>
      <c r="K121" s="26"/>
      <c r="L121" s="26"/>
      <c r="M121" s="25"/>
      <c r="N121" s="25"/>
      <c r="O121" s="26"/>
      <c r="P121" s="25"/>
      <c r="Q121" s="25"/>
      <c r="R121" s="63"/>
      <c r="S121" s="25"/>
    </row>
    <row r="122" spans="1:19" ht="15" customHeight="1" x14ac:dyDescent="0.35">
      <c r="A122" s="25"/>
      <c r="B122" s="25"/>
      <c r="C122" s="25"/>
      <c r="D122" s="25"/>
      <c r="E122" s="26"/>
      <c r="F122" s="26"/>
      <c r="G122" s="25"/>
      <c r="H122" s="25"/>
      <c r="I122" s="25"/>
      <c r="J122" s="25"/>
      <c r="K122" s="26"/>
      <c r="L122" s="26"/>
      <c r="M122" s="25"/>
      <c r="N122" s="25"/>
      <c r="O122" s="26"/>
      <c r="P122" s="25"/>
      <c r="Q122" s="25"/>
      <c r="R122" s="63"/>
      <c r="S122" s="25"/>
    </row>
    <row r="123" spans="1:19" ht="15" customHeight="1" x14ac:dyDescent="0.35">
      <c r="A123" s="25"/>
      <c r="B123" s="25"/>
      <c r="C123" s="25"/>
      <c r="D123" s="25"/>
      <c r="E123" s="26"/>
      <c r="F123" s="26"/>
      <c r="G123" s="25"/>
      <c r="H123" s="25"/>
      <c r="I123" s="25"/>
      <c r="J123" s="25"/>
      <c r="K123" s="26"/>
      <c r="L123" s="26"/>
      <c r="M123" s="25"/>
      <c r="N123" s="25"/>
      <c r="O123" s="26"/>
      <c r="P123" s="25"/>
      <c r="Q123" s="25"/>
      <c r="R123" s="63"/>
      <c r="S123" s="25"/>
    </row>
    <row r="124" spans="1:19" ht="15" customHeight="1" x14ac:dyDescent="0.35">
      <c r="A124" s="25"/>
      <c r="B124" s="25"/>
      <c r="C124" s="25"/>
      <c r="D124" s="25"/>
      <c r="E124" s="26"/>
      <c r="F124" s="26"/>
      <c r="G124" s="25"/>
      <c r="H124" s="25"/>
      <c r="I124" s="25"/>
      <c r="J124" s="25"/>
      <c r="K124" s="26"/>
      <c r="L124" s="26"/>
      <c r="M124" s="25"/>
      <c r="N124" s="25"/>
      <c r="O124" s="26"/>
      <c r="P124" s="25"/>
      <c r="Q124" s="25"/>
      <c r="R124" s="63"/>
      <c r="S124" s="25"/>
    </row>
    <row r="125" spans="1:19" ht="15" customHeight="1" x14ac:dyDescent="0.35">
      <c r="A125" s="25"/>
      <c r="B125" s="25"/>
      <c r="C125" s="25"/>
      <c r="D125" s="25"/>
      <c r="E125" s="26"/>
      <c r="F125" s="26"/>
      <c r="G125" s="25"/>
      <c r="H125" s="25"/>
      <c r="I125" s="25"/>
      <c r="J125" s="25"/>
      <c r="K125" s="26"/>
      <c r="L125" s="26"/>
      <c r="M125" s="25"/>
      <c r="N125" s="25"/>
      <c r="O125" s="26"/>
      <c r="P125" s="25"/>
      <c r="Q125" s="25"/>
      <c r="R125" s="63"/>
      <c r="S125" s="25"/>
    </row>
    <row r="126" spans="1:19" ht="15" customHeight="1" x14ac:dyDescent="0.35">
      <c r="A126" s="25"/>
      <c r="B126" s="25"/>
      <c r="C126" s="25"/>
      <c r="D126" s="25"/>
      <c r="E126" s="26"/>
      <c r="F126" s="26"/>
      <c r="G126" s="25"/>
      <c r="H126" s="25"/>
      <c r="I126" s="25"/>
      <c r="J126" s="25"/>
      <c r="K126" s="26"/>
      <c r="L126" s="26"/>
      <c r="M126" s="25"/>
      <c r="N126" s="25"/>
      <c r="O126" s="26"/>
      <c r="P126" s="25"/>
      <c r="Q126" s="25"/>
      <c r="R126" s="63"/>
      <c r="S126" s="25"/>
    </row>
    <row r="127" spans="1:19" ht="15" customHeight="1" x14ac:dyDescent="0.35">
      <c r="A127" s="25"/>
      <c r="B127" s="25"/>
      <c r="C127" s="25"/>
      <c r="D127" s="25"/>
      <c r="E127" s="26"/>
      <c r="F127" s="26"/>
      <c r="G127" s="25"/>
      <c r="H127" s="25"/>
      <c r="I127" s="25"/>
      <c r="J127" s="25"/>
      <c r="K127" s="26"/>
      <c r="L127" s="26"/>
      <c r="M127" s="25"/>
      <c r="N127" s="25"/>
      <c r="O127" s="26"/>
      <c r="P127" s="25"/>
      <c r="Q127" s="25"/>
      <c r="R127" s="63"/>
      <c r="S127" s="25"/>
    </row>
    <row r="128" spans="1:19" ht="15" customHeight="1" x14ac:dyDescent="0.35">
      <c r="A128" s="25"/>
      <c r="B128" s="25"/>
      <c r="C128" s="25"/>
      <c r="D128" s="25"/>
      <c r="E128" s="26"/>
      <c r="F128" s="26"/>
      <c r="G128" s="25"/>
      <c r="H128" s="25"/>
      <c r="I128" s="25"/>
      <c r="J128" s="25"/>
      <c r="K128" s="26"/>
      <c r="L128" s="26"/>
      <c r="M128" s="25"/>
      <c r="N128" s="25"/>
      <c r="O128" s="26"/>
      <c r="P128" s="25"/>
      <c r="Q128" s="25"/>
      <c r="R128" s="63"/>
      <c r="S128" s="25"/>
    </row>
    <row r="129" spans="1:19" ht="15" customHeight="1" x14ac:dyDescent="0.35">
      <c r="A129" s="25"/>
      <c r="B129" s="25"/>
      <c r="C129" s="25"/>
      <c r="D129" s="25"/>
      <c r="E129" s="26"/>
      <c r="F129" s="26"/>
      <c r="G129" s="25"/>
      <c r="H129" s="25"/>
      <c r="I129" s="25"/>
      <c r="J129" s="25"/>
      <c r="K129" s="26"/>
      <c r="L129" s="26"/>
      <c r="M129" s="25"/>
      <c r="N129" s="25"/>
      <c r="O129" s="26"/>
      <c r="P129" s="25"/>
      <c r="Q129" s="25"/>
      <c r="R129" s="63"/>
      <c r="S129" s="25"/>
    </row>
    <row r="130" spans="1:19" ht="15" customHeight="1" x14ac:dyDescent="0.35">
      <c r="A130" s="25"/>
      <c r="B130" s="25"/>
      <c r="C130" s="25"/>
      <c r="D130" s="25"/>
      <c r="E130" s="26"/>
      <c r="F130" s="26"/>
      <c r="G130" s="25"/>
      <c r="H130" s="25"/>
      <c r="I130" s="25"/>
      <c r="J130" s="25"/>
      <c r="K130" s="26"/>
      <c r="L130" s="26"/>
      <c r="M130" s="25"/>
      <c r="N130" s="25"/>
      <c r="O130" s="26"/>
      <c r="P130" s="25"/>
      <c r="Q130" s="25"/>
      <c r="R130" s="63"/>
      <c r="S130" s="25"/>
    </row>
    <row r="131" spans="1:19" ht="15" customHeight="1" x14ac:dyDescent="0.35">
      <c r="A131" s="25"/>
      <c r="B131" s="25"/>
      <c r="C131" s="25"/>
      <c r="D131" s="25"/>
      <c r="E131" s="26"/>
      <c r="F131" s="26"/>
      <c r="G131" s="25"/>
      <c r="H131" s="25"/>
      <c r="I131" s="25"/>
      <c r="J131" s="25"/>
      <c r="K131" s="26"/>
      <c r="L131" s="26"/>
      <c r="M131" s="25"/>
      <c r="N131" s="25"/>
      <c r="O131" s="26"/>
      <c r="P131" s="25"/>
      <c r="Q131" s="25"/>
      <c r="R131" s="63"/>
      <c r="S131" s="25"/>
    </row>
    <row r="132" spans="1:19" ht="15" customHeight="1" x14ac:dyDescent="0.35">
      <c r="A132" s="25"/>
      <c r="B132" s="25"/>
      <c r="C132" s="25"/>
      <c r="D132" s="25"/>
      <c r="E132" s="26"/>
      <c r="F132" s="26"/>
      <c r="G132" s="25"/>
      <c r="H132" s="25"/>
      <c r="I132" s="25"/>
      <c r="J132" s="25"/>
      <c r="K132" s="26"/>
      <c r="L132" s="26"/>
      <c r="M132" s="25"/>
      <c r="N132" s="25"/>
      <c r="O132" s="26"/>
      <c r="P132" s="25"/>
      <c r="Q132" s="25"/>
      <c r="R132" s="63"/>
      <c r="S132" s="25"/>
    </row>
    <row r="133" spans="1:19" ht="15" customHeight="1" x14ac:dyDescent="0.35">
      <c r="A133" s="25"/>
      <c r="B133" s="25"/>
      <c r="C133" s="25"/>
      <c r="D133" s="25"/>
      <c r="E133" s="26"/>
      <c r="F133" s="26"/>
      <c r="G133" s="25"/>
      <c r="H133" s="25"/>
      <c r="I133" s="25"/>
      <c r="J133" s="25"/>
      <c r="K133" s="26"/>
      <c r="L133" s="26"/>
      <c r="M133" s="25"/>
      <c r="N133" s="25"/>
      <c r="O133" s="26"/>
      <c r="P133" s="25"/>
      <c r="Q133" s="25"/>
      <c r="R133" s="63"/>
      <c r="S133" s="25"/>
    </row>
    <row r="134" spans="1:19" ht="15" customHeight="1" x14ac:dyDescent="0.35">
      <c r="A134" s="25"/>
      <c r="B134" s="25"/>
      <c r="C134" s="25"/>
      <c r="D134" s="25"/>
      <c r="E134" s="26"/>
      <c r="F134" s="26"/>
      <c r="G134" s="25"/>
      <c r="H134" s="25"/>
      <c r="I134" s="25"/>
      <c r="J134" s="25"/>
      <c r="K134" s="26"/>
      <c r="L134" s="26"/>
      <c r="M134" s="25"/>
      <c r="N134" s="25"/>
      <c r="O134" s="26"/>
      <c r="P134" s="25"/>
      <c r="Q134" s="25"/>
      <c r="R134" s="63"/>
      <c r="S134" s="25"/>
    </row>
    <row r="135" spans="1:19" ht="15" customHeight="1" x14ac:dyDescent="0.35">
      <c r="A135" s="25"/>
      <c r="B135" s="25"/>
      <c r="C135" s="25"/>
      <c r="D135" s="25"/>
      <c r="E135" s="26"/>
      <c r="F135" s="26"/>
      <c r="G135" s="25"/>
      <c r="H135" s="25"/>
      <c r="I135" s="25"/>
      <c r="J135" s="25"/>
      <c r="K135" s="26"/>
      <c r="L135" s="26"/>
      <c r="M135" s="25"/>
      <c r="N135" s="25"/>
      <c r="O135" s="26"/>
      <c r="P135" s="25"/>
      <c r="Q135" s="25"/>
      <c r="R135" s="63"/>
      <c r="S135" s="25"/>
    </row>
    <row r="136" spans="1:19" ht="15" customHeight="1" x14ac:dyDescent="0.35">
      <c r="A136" s="25"/>
      <c r="B136" s="25"/>
      <c r="C136" s="25"/>
      <c r="D136" s="25"/>
      <c r="E136" s="26"/>
      <c r="F136" s="26"/>
      <c r="G136" s="25"/>
      <c r="H136" s="25"/>
      <c r="I136" s="25"/>
      <c r="J136" s="25"/>
      <c r="K136" s="26"/>
      <c r="L136" s="26"/>
      <c r="M136" s="25"/>
      <c r="N136" s="25"/>
      <c r="O136" s="26"/>
      <c r="P136" s="25"/>
      <c r="Q136" s="25"/>
      <c r="R136" s="63"/>
      <c r="S136" s="25"/>
    </row>
    <row r="137" spans="1:19" ht="15" customHeight="1" x14ac:dyDescent="0.35">
      <c r="A137" s="25"/>
      <c r="B137" s="25"/>
      <c r="C137" s="25"/>
      <c r="D137" s="25"/>
      <c r="E137" s="26"/>
      <c r="F137" s="26"/>
      <c r="G137" s="25"/>
      <c r="H137" s="25"/>
      <c r="I137" s="25"/>
      <c r="J137" s="25"/>
      <c r="K137" s="26"/>
      <c r="L137" s="26"/>
      <c r="M137" s="25"/>
      <c r="N137" s="25"/>
      <c r="O137" s="26"/>
      <c r="P137" s="25"/>
      <c r="Q137" s="25"/>
      <c r="R137" s="63"/>
      <c r="S137" s="25"/>
    </row>
    <row r="138" spans="1:19" ht="15" customHeight="1" x14ac:dyDescent="0.35">
      <c r="A138" s="25"/>
      <c r="B138" s="25"/>
      <c r="C138" s="25"/>
      <c r="D138" s="25"/>
      <c r="E138" s="26"/>
      <c r="F138" s="26"/>
      <c r="G138" s="25"/>
      <c r="H138" s="25"/>
      <c r="I138" s="25"/>
      <c r="J138" s="25"/>
      <c r="K138" s="26"/>
      <c r="L138" s="26"/>
      <c r="M138" s="25"/>
      <c r="N138" s="25"/>
      <c r="O138" s="26"/>
      <c r="P138" s="25"/>
      <c r="Q138" s="25"/>
      <c r="R138" s="63"/>
      <c r="S138" s="25"/>
    </row>
    <row r="139" spans="1:19" ht="15" customHeight="1" x14ac:dyDescent="0.35">
      <c r="A139" s="25"/>
      <c r="B139" s="25"/>
      <c r="C139" s="25"/>
      <c r="D139" s="25"/>
      <c r="E139" s="26"/>
      <c r="F139" s="26"/>
      <c r="G139" s="25"/>
      <c r="H139" s="25"/>
      <c r="I139" s="25"/>
      <c r="J139" s="25"/>
      <c r="K139" s="26"/>
      <c r="L139" s="26"/>
      <c r="M139" s="25"/>
      <c r="N139" s="25"/>
      <c r="O139" s="26"/>
      <c r="P139" s="25"/>
      <c r="Q139" s="25"/>
      <c r="R139" s="63"/>
      <c r="S139" s="25"/>
    </row>
    <row r="140" spans="1:19" ht="15" customHeight="1" x14ac:dyDescent="0.35">
      <c r="A140" s="25"/>
      <c r="B140" s="25"/>
      <c r="C140" s="25"/>
      <c r="D140" s="25"/>
      <c r="E140" s="26"/>
      <c r="F140" s="26"/>
      <c r="G140" s="25"/>
      <c r="H140" s="25"/>
      <c r="I140" s="25"/>
      <c r="J140" s="25"/>
      <c r="K140" s="26"/>
      <c r="L140" s="26"/>
      <c r="M140" s="25"/>
      <c r="N140" s="25"/>
      <c r="O140" s="26"/>
      <c r="P140" s="25"/>
      <c r="Q140" s="25"/>
      <c r="R140" s="63"/>
      <c r="S140" s="25"/>
    </row>
    <row r="141" spans="1:19" ht="15" customHeight="1" x14ac:dyDescent="0.35">
      <c r="A141" s="25"/>
      <c r="B141" s="25"/>
      <c r="C141" s="25"/>
      <c r="D141" s="25"/>
      <c r="E141" s="26"/>
      <c r="F141" s="26"/>
      <c r="G141" s="25"/>
      <c r="H141" s="25"/>
      <c r="I141" s="25"/>
      <c r="J141" s="25"/>
      <c r="K141" s="26"/>
      <c r="L141" s="26"/>
      <c r="M141" s="25"/>
      <c r="N141" s="25"/>
      <c r="O141" s="26"/>
      <c r="P141" s="25"/>
      <c r="Q141" s="25"/>
      <c r="R141" s="63"/>
      <c r="S141" s="25"/>
    </row>
    <row r="142" spans="1:19" ht="15" customHeight="1" x14ac:dyDescent="0.35">
      <c r="A142" s="25"/>
      <c r="B142" s="25"/>
      <c r="C142" s="25"/>
      <c r="D142" s="25"/>
      <c r="E142" s="26"/>
      <c r="F142" s="26"/>
      <c r="G142" s="25"/>
      <c r="H142" s="25"/>
      <c r="I142" s="25"/>
      <c r="J142" s="25"/>
      <c r="K142" s="26"/>
      <c r="L142" s="26"/>
      <c r="M142" s="25"/>
      <c r="N142" s="25"/>
      <c r="O142" s="26"/>
      <c r="P142" s="25"/>
      <c r="Q142" s="25"/>
      <c r="R142" s="63"/>
      <c r="S142" s="25"/>
    </row>
    <row r="143" spans="1:19" ht="15" customHeight="1" x14ac:dyDescent="0.35">
      <c r="A143" s="25"/>
      <c r="B143" s="25"/>
      <c r="C143" s="25"/>
      <c r="D143" s="25"/>
      <c r="E143" s="26"/>
      <c r="F143" s="26"/>
      <c r="G143" s="25"/>
      <c r="H143" s="25"/>
      <c r="I143" s="25"/>
      <c r="J143" s="25"/>
      <c r="K143" s="26"/>
      <c r="L143" s="26"/>
      <c r="M143" s="25"/>
      <c r="N143" s="25"/>
      <c r="O143" s="26"/>
      <c r="P143" s="25"/>
      <c r="Q143" s="25"/>
      <c r="R143" s="63"/>
      <c r="S143" s="25"/>
    </row>
    <row r="144" spans="1:19" ht="15" customHeight="1" x14ac:dyDescent="0.35">
      <c r="A144" s="25"/>
      <c r="B144" s="25"/>
      <c r="C144" s="25"/>
      <c r="D144" s="25"/>
      <c r="E144" s="26"/>
      <c r="F144" s="26"/>
      <c r="G144" s="25"/>
      <c r="H144" s="25"/>
      <c r="I144" s="25"/>
      <c r="J144" s="25"/>
      <c r="K144" s="26"/>
      <c r="L144" s="26"/>
      <c r="M144" s="25"/>
      <c r="N144" s="25"/>
      <c r="O144" s="26"/>
      <c r="P144" s="25"/>
      <c r="Q144" s="25"/>
      <c r="R144" s="63"/>
      <c r="S144" s="25"/>
    </row>
    <row r="145" spans="1:19" ht="15" customHeight="1" x14ac:dyDescent="0.35">
      <c r="A145" s="25"/>
      <c r="B145" s="25"/>
      <c r="C145" s="25"/>
      <c r="D145" s="25"/>
      <c r="E145" s="26"/>
      <c r="F145" s="26"/>
      <c r="G145" s="25"/>
      <c r="H145" s="25"/>
      <c r="I145" s="25"/>
      <c r="J145" s="25"/>
      <c r="K145" s="26"/>
      <c r="L145" s="26"/>
      <c r="M145" s="25"/>
      <c r="N145" s="25"/>
      <c r="O145" s="26"/>
      <c r="P145" s="25"/>
      <c r="Q145" s="25"/>
      <c r="R145" s="63"/>
      <c r="S145" s="25"/>
    </row>
    <row r="146" spans="1:19" ht="15" customHeight="1" x14ac:dyDescent="0.35">
      <c r="A146" s="25"/>
      <c r="B146" s="25"/>
      <c r="C146" s="25"/>
      <c r="D146" s="25"/>
      <c r="E146" s="26"/>
      <c r="F146" s="26"/>
      <c r="G146" s="25"/>
      <c r="H146" s="25"/>
      <c r="I146" s="25"/>
      <c r="J146" s="25"/>
      <c r="K146" s="26"/>
      <c r="L146" s="26"/>
      <c r="M146" s="25"/>
      <c r="N146" s="25"/>
      <c r="O146" s="26"/>
      <c r="P146" s="25"/>
      <c r="Q146" s="25"/>
      <c r="R146" s="63"/>
      <c r="S146" s="25"/>
    </row>
    <row r="147" spans="1:19" ht="15" customHeight="1" x14ac:dyDescent="0.35">
      <c r="A147" s="25"/>
      <c r="B147" s="25"/>
      <c r="C147" s="25"/>
      <c r="D147" s="25"/>
      <c r="E147" s="26"/>
      <c r="F147" s="26"/>
      <c r="G147" s="25"/>
      <c r="H147" s="25"/>
      <c r="I147" s="25"/>
      <c r="J147" s="25"/>
      <c r="K147" s="26"/>
      <c r="L147" s="26"/>
      <c r="M147" s="25"/>
      <c r="N147" s="25"/>
      <c r="O147" s="26"/>
      <c r="P147" s="25"/>
      <c r="Q147" s="25"/>
      <c r="R147" s="63"/>
      <c r="S147" s="25"/>
    </row>
    <row r="148" spans="1:19" ht="15" customHeight="1" x14ac:dyDescent="0.35">
      <c r="A148" s="25"/>
      <c r="B148" s="25"/>
      <c r="C148" s="25"/>
      <c r="D148" s="25"/>
      <c r="E148" s="26"/>
      <c r="F148" s="26"/>
      <c r="G148" s="25"/>
      <c r="H148" s="25"/>
      <c r="I148" s="25"/>
      <c r="J148" s="25"/>
      <c r="K148" s="26"/>
      <c r="L148" s="26"/>
      <c r="M148" s="25"/>
      <c r="N148" s="25"/>
      <c r="O148" s="26"/>
      <c r="P148" s="25"/>
      <c r="Q148" s="25"/>
      <c r="R148" s="63"/>
      <c r="S148" s="25"/>
    </row>
    <row r="149" spans="1:19" ht="15" customHeight="1" x14ac:dyDescent="0.35">
      <c r="A149" s="25"/>
      <c r="B149" s="25"/>
      <c r="C149" s="25"/>
      <c r="D149" s="25"/>
      <c r="E149" s="26"/>
      <c r="F149" s="26"/>
      <c r="G149" s="25"/>
      <c r="H149" s="25"/>
      <c r="I149" s="25"/>
      <c r="J149" s="25"/>
      <c r="K149" s="26"/>
      <c r="L149" s="26"/>
      <c r="M149" s="25"/>
      <c r="N149" s="25"/>
      <c r="O149" s="26"/>
      <c r="P149" s="25"/>
      <c r="Q149" s="25"/>
      <c r="R149" s="63"/>
      <c r="S149" s="25"/>
    </row>
    <row r="150" spans="1:19" ht="15" customHeight="1" x14ac:dyDescent="0.35">
      <c r="A150" s="25"/>
      <c r="B150" s="25"/>
      <c r="C150" s="25"/>
      <c r="D150" s="25"/>
      <c r="E150" s="26"/>
      <c r="F150" s="26"/>
      <c r="G150" s="25"/>
      <c r="H150" s="25"/>
      <c r="I150" s="25"/>
      <c r="J150" s="25"/>
      <c r="K150" s="26"/>
      <c r="L150" s="26"/>
      <c r="M150" s="25"/>
      <c r="N150" s="25"/>
      <c r="O150" s="26"/>
      <c r="P150" s="25"/>
      <c r="Q150" s="25"/>
      <c r="R150" s="63"/>
      <c r="S150" s="25"/>
    </row>
    <row r="151" spans="1:19" ht="15" customHeight="1" x14ac:dyDescent="0.35">
      <c r="A151" s="25"/>
      <c r="B151" s="25"/>
      <c r="C151" s="25"/>
      <c r="D151" s="25"/>
      <c r="E151" s="26"/>
      <c r="F151" s="26"/>
      <c r="G151" s="25"/>
      <c r="H151" s="25"/>
      <c r="I151" s="25"/>
      <c r="J151" s="25"/>
      <c r="K151" s="26"/>
      <c r="L151" s="26"/>
      <c r="M151" s="25"/>
      <c r="N151" s="25"/>
      <c r="O151" s="26"/>
      <c r="P151" s="25"/>
      <c r="Q151" s="25"/>
      <c r="R151" s="63"/>
      <c r="S151" s="25"/>
    </row>
    <row r="152" spans="1:19" ht="15" customHeight="1" x14ac:dyDescent="0.35">
      <c r="A152" s="25"/>
      <c r="B152" s="25"/>
      <c r="C152" s="25"/>
      <c r="D152" s="25"/>
      <c r="E152" s="26"/>
      <c r="F152" s="26"/>
      <c r="G152" s="25"/>
      <c r="H152" s="25"/>
      <c r="I152" s="25"/>
      <c r="J152" s="25"/>
      <c r="K152" s="26"/>
      <c r="L152" s="26"/>
      <c r="M152" s="25"/>
      <c r="N152" s="25"/>
      <c r="O152" s="26"/>
      <c r="P152" s="25"/>
      <c r="Q152" s="25"/>
      <c r="R152" s="63"/>
      <c r="S152" s="25"/>
    </row>
    <row r="153" spans="1:19" ht="15" customHeight="1" x14ac:dyDescent="0.35">
      <c r="A153" s="25"/>
      <c r="B153" s="25"/>
      <c r="C153" s="25"/>
      <c r="D153" s="25"/>
      <c r="E153" s="26"/>
      <c r="F153" s="26"/>
      <c r="G153" s="25"/>
      <c r="H153" s="25"/>
      <c r="I153" s="25"/>
      <c r="J153" s="25"/>
      <c r="K153" s="26"/>
      <c r="L153" s="26"/>
      <c r="M153" s="25"/>
      <c r="N153" s="25"/>
      <c r="O153" s="26"/>
      <c r="P153" s="25"/>
      <c r="Q153" s="25"/>
      <c r="R153" s="63"/>
      <c r="S153" s="25"/>
    </row>
    <row r="154" spans="1:19" ht="15" customHeight="1" x14ac:dyDescent="0.35">
      <c r="A154" s="25"/>
      <c r="B154" s="25"/>
      <c r="C154" s="25"/>
      <c r="D154" s="25"/>
      <c r="E154" s="26"/>
      <c r="F154" s="26"/>
      <c r="G154" s="25"/>
      <c r="H154" s="25"/>
      <c r="I154" s="25"/>
      <c r="J154" s="25"/>
      <c r="K154" s="26"/>
      <c r="L154" s="26"/>
      <c r="M154" s="25"/>
      <c r="N154" s="25"/>
      <c r="O154" s="26"/>
      <c r="P154" s="25"/>
      <c r="Q154" s="25"/>
      <c r="R154" s="63"/>
      <c r="S154" s="25"/>
    </row>
    <row r="155" spans="1:19" ht="15" customHeight="1" x14ac:dyDescent="0.35">
      <c r="A155" s="25"/>
      <c r="B155" s="25"/>
      <c r="C155" s="25"/>
      <c r="D155" s="25"/>
      <c r="E155" s="26"/>
      <c r="F155" s="26"/>
      <c r="G155" s="25"/>
      <c r="H155" s="25"/>
      <c r="I155" s="25"/>
      <c r="J155" s="25"/>
      <c r="K155" s="26"/>
      <c r="L155" s="26"/>
      <c r="M155" s="25"/>
      <c r="N155" s="25"/>
      <c r="O155" s="26"/>
      <c r="P155" s="25"/>
      <c r="Q155" s="25"/>
      <c r="R155" s="63"/>
      <c r="S155" s="25"/>
    </row>
  </sheetData>
  <mergeCells count="4">
    <mergeCell ref="U1:BI1"/>
    <mergeCell ref="U51:V51"/>
    <mergeCell ref="X51:Y51"/>
    <mergeCell ref="A1:S1"/>
  </mergeCells>
  <pageMargins left="0.7" right="0.7" top="0.75" bottom="0.75" header="0.3" footer="0.3"/>
  <pageSetup orientation="portrait" r:id="rId9"/>
  <drawing r:id="rId10"/>
  <tableParts count="3">
    <tablePart r:id="rId11"/>
    <tablePart r:id="rId12"/>
    <tablePart r:id="rId13"/>
  </tableParts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 xr:uid="{00000000-0002-0000-0C00-000000000000}">
          <x14:formula1>
            <xm:f>'Dropdown Choices'!$E$2:$E$7</xm:f>
          </x14:formula1>
          <xm:sqref>I3:I154</xm:sqref>
        </x14:dataValidation>
        <x14:dataValidation type="list" allowBlank="1" showInputMessage="1" showErrorMessage="1" xr:uid="{00000000-0002-0000-0C00-000002000000}">
          <x14:formula1>
            <xm:f>'Dropdown Choices'!$H$2:$H$6</xm:f>
          </x14:formula1>
          <xm:sqref>N3:N156</xm:sqref>
        </x14:dataValidation>
        <x14:dataValidation type="list" allowBlank="1" showInputMessage="1" showErrorMessage="1" xr:uid="{00000000-0002-0000-0C00-000003000000}">
          <x14:formula1>
            <xm:f>'Dropdown Choices'!$I$2:$I$5</xm:f>
          </x14:formula1>
          <xm:sqref>P3:P156</xm:sqref>
        </x14:dataValidation>
        <x14:dataValidation type="list" allowBlank="1" showInputMessage="1" showErrorMessage="1" xr:uid="{00000000-0002-0000-0C00-000004000000}">
          <x14:formula1>
            <xm:f>'Dropdown Choices'!$J$2:$J$6</xm:f>
          </x14:formula1>
          <xm:sqref>Q3:Q155</xm:sqref>
        </x14:dataValidation>
        <x14:dataValidation type="list" allowBlank="1" showInputMessage="1" showErrorMessage="1" xr:uid="{00000000-0002-0000-0C00-000005000000}">
          <x14:formula1>
            <xm:f>'Dropdown Choices'!$K$2:$K$5</xm:f>
          </x14:formula1>
          <xm:sqref>R3:R155</xm:sqref>
        </x14:dataValidation>
        <x14:dataValidation type="list" allowBlank="1" showInputMessage="1" showErrorMessage="1" xr:uid="{00000000-0002-0000-0C00-000007000000}">
          <x14:formula1>
            <xm:f>'Dropdown Choices'!$B$2:$B$57</xm:f>
          </x14:formula1>
          <xm:sqref>D3:D154</xm:sqref>
        </x14:dataValidation>
        <x14:dataValidation type="list" allowBlank="1" showInputMessage="1" showErrorMessage="1" xr:uid="{00000000-0002-0000-0C00-000008000000}">
          <x14:formula1>
            <xm:f>'Dropdown Choices'!$A$2:$A$19</xm:f>
          </x14:formula1>
          <xm:sqref>C3:C154</xm:sqref>
        </x14:dataValidation>
        <x14:dataValidation type="list" allowBlank="1" showInputMessage="1" showErrorMessage="1" xr:uid="{00000000-0002-0000-0C00-000001000000}">
          <x14:formula1>
            <xm:f>'Dropdown Choices'!$D$2:$D$14</xm:f>
          </x14:formula1>
          <xm:sqref>J3:J154</xm:sqref>
        </x14:dataValidation>
        <x14:dataValidation type="list" allowBlank="1" showInputMessage="1" showErrorMessage="1" xr:uid="{00000000-0002-0000-0C00-000006000000}">
          <x14:formula1>
            <xm:f>'Dropdown Choices'!$G$2:$G$30</xm:f>
          </x14:formula1>
          <xm:sqref>M3:M155</xm:sqref>
        </x14:dataValidation>
      </x14:dataValidation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K63"/>
  <sheetViews>
    <sheetView topLeftCell="F19" zoomScaleNormal="100" workbookViewId="0">
      <selection activeCell="G29" sqref="G29"/>
    </sheetView>
  </sheetViews>
  <sheetFormatPr defaultRowHeight="14.5" x14ac:dyDescent="0.35"/>
  <cols>
    <col min="1" max="1" width="41" customWidth="1"/>
    <col min="2" max="2" width="31.54296875" customWidth="1"/>
    <col min="3" max="3" width="18.7265625" customWidth="1"/>
    <col min="4" max="4" width="41.54296875" bestFit="1" customWidth="1"/>
    <col min="5" max="5" width="15.26953125" bestFit="1" customWidth="1"/>
    <col min="6" max="6" width="24.54296875" customWidth="1"/>
    <col min="7" max="7" width="36.81640625" bestFit="1" customWidth="1"/>
    <col min="8" max="8" width="26.453125" bestFit="1" customWidth="1"/>
    <col min="9" max="9" width="25.26953125" bestFit="1" customWidth="1"/>
    <col min="10" max="10" width="33.26953125" bestFit="1" customWidth="1"/>
    <col min="11" max="11" width="34.7265625" bestFit="1" customWidth="1"/>
  </cols>
  <sheetData>
    <row r="1" spans="1:11" x14ac:dyDescent="0.35">
      <c r="A1" s="6" t="s">
        <v>103</v>
      </c>
      <c r="B1" s="6" t="s">
        <v>154</v>
      </c>
      <c r="C1" s="6" t="s">
        <v>168</v>
      </c>
      <c r="D1" s="6" t="s">
        <v>175</v>
      </c>
      <c r="E1" s="6" t="s">
        <v>174</v>
      </c>
      <c r="F1" s="6" t="s">
        <v>181</v>
      </c>
      <c r="G1" s="6" t="s">
        <v>185</v>
      </c>
      <c r="H1" s="6" t="s">
        <v>197</v>
      </c>
      <c r="I1" s="6" t="s">
        <v>201</v>
      </c>
      <c r="J1" s="6" t="s">
        <v>203</v>
      </c>
      <c r="K1" s="6" t="s">
        <v>208</v>
      </c>
    </row>
    <row r="2" spans="1:11" x14ac:dyDescent="0.35">
      <c r="A2" t="s">
        <v>104</v>
      </c>
      <c r="B2" t="s">
        <v>123</v>
      </c>
      <c r="C2" t="s">
        <v>169</v>
      </c>
      <c r="D2" t="s">
        <v>121</v>
      </c>
      <c r="E2" t="s">
        <v>176</v>
      </c>
      <c r="F2" t="s">
        <v>182</v>
      </c>
      <c r="G2" t="s">
        <v>186</v>
      </c>
      <c r="H2" t="s">
        <v>198</v>
      </c>
      <c r="I2" t="s">
        <v>8</v>
      </c>
      <c r="J2" t="s">
        <v>204</v>
      </c>
      <c r="K2" t="s">
        <v>14</v>
      </c>
    </row>
    <row r="3" spans="1:11" x14ac:dyDescent="0.35">
      <c r="A3" t="s">
        <v>105</v>
      </c>
      <c r="B3" t="s">
        <v>124</v>
      </c>
      <c r="C3" t="s">
        <v>171</v>
      </c>
      <c r="D3" t="s">
        <v>119</v>
      </c>
      <c r="E3" t="s">
        <v>177</v>
      </c>
      <c r="F3" t="s">
        <v>183</v>
      </c>
      <c r="G3" t="s">
        <v>187</v>
      </c>
      <c r="H3" t="s">
        <v>199</v>
      </c>
      <c r="I3" t="s">
        <v>7</v>
      </c>
      <c r="J3" t="s">
        <v>205</v>
      </c>
      <c r="K3" t="s">
        <v>13</v>
      </c>
    </row>
    <row r="4" spans="1:11" x14ac:dyDescent="0.35">
      <c r="A4" t="s">
        <v>106</v>
      </c>
      <c r="B4" t="s">
        <v>125</v>
      </c>
      <c r="C4" t="s">
        <v>170</v>
      </c>
      <c r="D4" t="s">
        <v>327</v>
      </c>
      <c r="E4" t="s">
        <v>178</v>
      </c>
      <c r="F4" t="s">
        <v>184</v>
      </c>
      <c r="G4" t="s">
        <v>239</v>
      </c>
      <c r="H4" t="s">
        <v>74</v>
      </c>
      <c r="I4" t="s">
        <v>202</v>
      </c>
      <c r="J4" t="s">
        <v>206</v>
      </c>
      <c r="K4" t="s">
        <v>209</v>
      </c>
    </row>
    <row r="5" spans="1:11" x14ac:dyDescent="0.35">
      <c r="A5" t="s">
        <v>335</v>
      </c>
      <c r="B5" t="s">
        <v>126</v>
      </c>
      <c r="C5" t="s">
        <v>172</v>
      </c>
      <c r="D5" t="s">
        <v>79</v>
      </c>
      <c r="E5" t="s">
        <v>328</v>
      </c>
      <c r="G5" t="s">
        <v>188</v>
      </c>
      <c r="H5" t="s">
        <v>200</v>
      </c>
      <c r="J5" t="s">
        <v>207</v>
      </c>
      <c r="K5" t="s">
        <v>111</v>
      </c>
    </row>
    <row r="6" spans="1:11" x14ac:dyDescent="0.35">
      <c r="A6" t="s">
        <v>108</v>
      </c>
      <c r="B6" t="s">
        <v>127</v>
      </c>
      <c r="C6" t="s">
        <v>173</v>
      </c>
      <c r="D6" t="s">
        <v>83</v>
      </c>
      <c r="E6" t="s">
        <v>179</v>
      </c>
      <c r="G6" t="s">
        <v>19</v>
      </c>
      <c r="H6" t="s">
        <v>13</v>
      </c>
    </row>
    <row r="7" spans="1:11" x14ac:dyDescent="0.35">
      <c r="A7" t="s">
        <v>82</v>
      </c>
      <c r="B7" t="s">
        <v>128</v>
      </c>
      <c r="C7" t="s">
        <v>328</v>
      </c>
      <c r="D7" t="s">
        <v>122</v>
      </c>
      <c r="E7" t="s">
        <v>180</v>
      </c>
      <c r="G7" t="s">
        <v>240</v>
      </c>
    </row>
    <row r="8" spans="1:11" x14ac:dyDescent="0.35">
      <c r="A8" t="s">
        <v>109</v>
      </c>
      <c r="B8" t="s">
        <v>129</v>
      </c>
      <c r="D8" t="s">
        <v>120</v>
      </c>
      <c r="G8" t="s">
        <v>241</v>
      </c>
    </row>
    <row r="9" spans="1:11" x14ac:dyDescent="0.35">
      <c r="A9" t="s">
        <v>89</v>
      </c>
      <c r="B9" t="s">
        <v>130</v>
      </c>
      <c r="D9" t="s">
        <v>219</v>
      </c>
      <c r="G9" t="s">
        <v>189</v>
      </c>
    </row>
    <row r="10" spans="1:11" x14ac:dyDescent="0.35">
      <c r="A10" t="s">
        <v>110</v>
      </c>
      <c r="B10" t="s">
        <v>320</v>
      </c>
      <c r="D10" t="s">
        <v>117</v>
      </c>
      <c r="G10" t="s">
        <v>190</v>
      </c>
    </row>
    <row r="11" spans="1:11" x14ac:dyDescent="0.35">
      <c r="A11" t="s">
        <v>111</v>
      </c>
      <c r="B11" t="s">
        <v>131</v>
      </c>
      <c r="D11" t="s">
        <v>118</v>
      </c>
      <c r="G11" t="s">
        <v>242</v>
      </c>
    </row>
    <row r="12" spans="1:11" x14ac:dyDescent="0.35">
      <c r="A12" t="s">
        <v>327</v>
      </c>
      <c r="B12" t="s">
        <v>321</v>
      </c>
      <c r="D12" t="s">
        <v>350</v>
      </c>
      <c r="G12" t="s">
        <v>41</v>
      </c>
    </row>
    <row r="13" spans="1:11" x14ac:dyDescent="0.35">
      <c r="A13" t="s">
        <v>113</v>
      </c>
      <c r="B13" t="s">
        <v>132</v>
      </c>
      <c r="D13" t="s">
        <v>351</v>
      </c>
      <c r="G13" t="s">
        <v>191</v>
      </c>
    </row>
    <row r="14" spans="1:11" x14ac:dyDescent="0.35">
      <c r="A14" t="s">
        <v>334</v>
      </c>
      <c r="B14" t="s">
        <v>133</v>
      </c>
      <c r="D14" t="s">
        <v>73</v>
      </c>
      <c r="G14" t="s">
        <v>70</v>
      </c>
    </row>
    <row r="15" spans="1:11" x14ac:dyDescent="0.35">
      <c r="A15" t="s">
        <v>51</v>
      </c>
      <c r="B15" t="s">
        <v>134</v>
      </c>
      <c r="G15" t="s">
        <v>353</v>
      </c>
    </row>
    <row r="16" spans="1:11" x14ac:dyDescent="0.35">
      <c r="A16" t="s">
        <v>326</v>
      </c>
      <c r="B16" t="s">
        <v>135</v>
      </c>
      <c r="G16" t="s">
        <v>243</v>
      </c>
    </row>
    <row r="17" spans="1:7" x14ac:dyDescent="0.35">
      <c r="A17" t="s">
        <v>114</v>
      </c>
      <c r="B17" t="s">
        <v>136</v>
      </c>
      <c r="G17" t="s">
        <v>221</v>
      </c>
    </row>
    <row r="18" spans="1:7" x14ac:dyDescent="0.35">
      <c r="A18" t="s">
        <v>115</v>
      </c>
      <c r="B18" t="s">
        <v>137</v>
      </c>
      <c r="G18" t="s">
        <v>220</v>
      </c>
    </row>
    <row r="19" spans="1:7" x14ac:dyDescent="0.35">
      <c r="A19" t="s">
        <v>116</v>
      </c>
      <c r="B19" t="s">
        <v>138</v>
      </c>
      <c r="G19" t="s">
        <v>327</v>
      </c>
    </row>
    <row r="20" spans="1:7" x14ac:dyDescent="0.35">
      <c r="B20" t="s">
        <v>139</v>
      </c>
      <c r="G20" t="s">
        <v>21</v>
      </c>
    </row>
    <row r="21" spans="1:7" x14ac:dyDescent="0.35">
      <c r="B21" t="s">
        <v>140</v>
      </c>
      <c r="G21" t="s">
        <v>192</v>
      </c>
    </row>
    <row r="22" spans="1:7" x14ac:dyDescent="0.35">
      <c r="B22" t="s">
        <v>248</v>
      </c>
      <c r="G22" t="s">
        <v>193</v>
      </c>
    </row>
    <row r="23" spans="1:7" x14ac:dyDescent="0.35">
      <c r="B23" t="s">
        <v>272</v>
      </c>
      <c r="G23" t="s">
        <v>246</v>
      </c>
    </row>
    <row r="24" spans="1:7" x14ac:dyDescent="0.35">
      <c r="B24" t="s">
        <v>141</v>
      </c>
      <c r="G24" t="s">
        <v>244</v>
      </c>
    </row>
    <row r="25" spans="1:7" x14ac:dyDescent="0.35">
      <c r="B25" t="s">
        <v>322</v>
      </c>
      <c r="G25" t="s">
        <v>245</v>
      </c>
    </row>
    <row r="26" spans="1:7" x14ac:dyDescent="0.35">
      <c r="B26" t="s">
        <v>142</v>
      </c>
      <c r="G26" t="s">
        <v>194</v>
      </c>
    </row>
    <row r="27" spans="1:7" x14ac:dyDescent="0.35">
      <c r="B27" t="s">
        <v>143</v>
      </c>
      <c r="G27" t="s">
        <v>195</v>
      </c>
    </row>
    <row r="28" spans="1:7" x14ac:dyDescent="0.35">
      <c r="B28" t="s">
        <v>144</v>
      </c>
      <c r="G28" t="s">
        <v>247</v>
      </c>
    </row>
    <row r="29" spans="1:7" x14ac:dyDescent="0.35">
      <c r="B29" t="s">
        <v>145</v>
      </c>
      <c r="G29" t="s">
        <v>78</v>
      </c>
    </row>
    <row r="30" spans="1:7" x14ac:dyDescent="0.35">
      <c r="B30" t="s">
        <v>269</v>
      </c>
      <c r="G30" s="3" t="s">
        <v>355</v>
      </c>
    </row>
    <row r="31" spans="1:7" x14ac:dyDescent="0.35">
      <c r="B31" t="s">
        <v>146</v>
      </c>
    </row>
    <row r="32" spans="1:7" x14ac:dyDescent="0.35">
      <c r="B32" t="s">
        <v>147</v>
      </c>
    </row>
    <row r="33" spans="2:2" x14ac:dyDescent="0.35">
      <c r="B33" t="s">
        <v>148</v>
      </c>
    </row>
    <row r="34" spans="2:2" x14ac:dyDescent="0.35">
      <c r="B34" t="s">
        <v>149</v>
      </c>
    </row>
    <row r="35" spans="2:2" x14ac:dyDescent="0.35">
      <c r="B35" t="s">
        <v>273</v>
      </c>
    </row>
    <row r="36" spans="2:2" x14ac:dyDescent="0.35">
      <c r="B36" t="s">
        <v>150</v>
      </c>
    </row>
    <row r="37" spans="2:2" x14ac:dyDescent="0.35">
      <c r="B37" t="s">
        <v>151</v>
      </c>
    </row>
    <row r="38" spans="2:2" x14ac:dyDescent="0.35">
      <c r="B38" t="s">
        <v>152</v>
      </c>
    </row>
    <row r="39" spans="2:2" x14ac:dyDescent="0.35">
      <c r="B39" t="s">
        <v>153</v>
      </c>
    </row>
    <row r="40" spans="2:2" x14ac:dyDescent="0.35">
      <c r="B40" t="s">
        <v>327</v>
      </c>
    </row>
    <row r="41" spans="2:2" x14ac:dyDescent="0.35">
      <c r="B41" t="s">
        <v>155</v>
      </c>
    </row>
    <row r="42" spans="2:2" x14ac:dyDescent="0.35">
      <c r="B42" t="s">
        <v>156</v>
      </c>
    </row>
    <row r="43" spans="2:2" x14ac:dyDescent="0.35">
      <c r="B43" t="s">
        <v>157</v>
      </c>
    </row>
    <row r="44" spans="2:2" x14ac:dyDescent="0.35">
      <c r="B44" t="s">
        <v>158</v>
      </c>
    </row>
    <row r="45" spans="2:2" x14ac:dyDescent="0.35">
      <c r="B45" t="s">
        <v>323</v>
      </c>
    </row>
    <row r="46" spans="2:2" x14ac:dyDescent="0.35">
      <c r="B46" t="s">
        <v>159</v>
      </c>
    </row>
    <row r="47" spans="2:2" x14ac:dyDescent="0.35">
      <c r="B47" t="s">
        <v>160</v>
      </c>
    </row>
    <row r="48" spans="2:2" x14ac:dyDescent="0.35">
      <c r="B48" t="s">
        <v>274</v>
      </c>
    </row>
    <row r="49" spans="1:2" x14ac:dyDescent="0.35">
      <c r="B49" t="s">
        <v>161</v>
      </c>
    </row>
    <row r="50" spans="1:2" x14ac:dyDescent="0.35">
      <c r="B50" t="s">
        <v>162</v>
      </c>
    </row>
    <row r="51" spans="1:2" x14ac:dyDescent="0.35">
      <c r="B51" t="s">
        <v>271</v>
      </c>
    </row>
    <row r="52" spans="1:2" x14ac:dyDescent="0.35">
      <c r="B52" t="s">
        <v>163</v>
      </c>
    </row>
    <row r="53" spans="1:2" x14ac:dyDescent="0.35">
      <c r="B53" t="s">
        <v>164</v>
      </c>
    </row>
    <row r="54" spans="1:2" x14ac:dyDescent="0.35">
      <c r="B54" t="s">
        <v>270</v>
      </c>
    </row>
    <row r="55" spans="1:2" x14ac:dyDescent="0.35">
      <c r="B55" t="s">
        <v>165</v>
      </c>
    </row>
    <row r="56" spans="1:2" x14ac:dyDescent="0.35">
      <c r="B56" t="s">
        <v>166</v>
      </c>
    </row>
    <row r="57" spans="1:2" x14ac:dyDescent="0.35">
      <c r="B57" t="s">
        <v>167</v>
      </c>
    </row>
    <row r="62" spans="1:2" x14ac:dyDescent="0.35">
      <c r="A62" s="53" t="s">
        <v>324</v>
      </c>
    </row>
    <row r="63" spans="1:2" x14ac:dyDescent="0.35">
      <c r="A63" s="53" t="s">
        <v>325</v>
      </c>
    </row>
  </sheetData>
  <sheetProtection algorithmName="SHA-512" hashValue="6sLqX1ab+GxqC3t5hxqGJj6F0gb5ZpDSjkinPrJW95jMyTLLSsYHeVNZTI3li/U4tu9F74/9bLhKI3GqsY5pDQ==" saltValue="wkU6gE4AQnSlM26UbVXDVg==" spinCount="100000" sheet="1" objects="1" scenarios="1"/>
  <sortState ref="B2:B51">
    <sortCondition ref="B2:B51"/>
  </sortState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E58"/>
  <sheetViews>
    <sheetView workbookViewId="0">
      <selection activeCell="H12" sqref="H12"/>
    </sheetView>
  </sheetViews>
  <sheetFormatPr defaultRowHeight="14.5" x14ac:dyDescent="0.35"/>
  <cols>
    <col min="1" max="2" width="30.54296875" customWidth="1"/>
    <col min="3" max="3" width="9.1796875" customWidth="1"/>
    <col min="4" max="5" width="30.54296875" customWidth="1"/>
  </cols>
  <sheetData>
    <row r="1" spans="1:5" x14ac:dyDescent="0.35">
      <c r="A1" s="6" t="s">
        <v>318</v>
      </c>
      <c r="B1" s="6" t="s">
        <v>250</v>
      </c>
      <c r="D1" s="6" t="s">
        <v>319</v>
      </c>
      <c r="E1" s="6" t="s">
        <v>249</v>
      </c>
    </row>
    <row r="2" spans="1:5" x14ac:dyDescent="0.35">
      <c r="A2" t="s">
        <v>123</v>
      </c>
      <c r="B2" t="s">
        <v>251</v>
      </c>
      <c r="D2" t="s">
        <v>252</v>
      </c>
      <c r="E2" t="s">
        <v>124</v>
      </c>
    </row>
    <row r="3" spans="1:5" x14ac:dyDescent="0.35">
      <c r="A3" t="s">
        <v>124</v>
      </c>
      <c r="B3" t="s">
        <v>252</v>
      </c>
      <c r="D3" t="s">
        <v>253</v>
      </c>
      <c r="E3" t="s">
        <v>125</v>
      </c>
    </row>
    <row r="4" spans="1:5" x14ac:dyDescent="0.35">
      <c r="A4" t="s">
        <v>125</v>
      </c>
      <c r="B4" t="s">
        <v>253</v>
      </c>
      <c r="D4" t="s">
        <v>293</v>
      </c>
      <c r="E4" t="s">
        <v>152</v>
      </c>
    </row>
    <row r="5" spans="1:5" x14ac:dyDescent="0.35">
      <c r="A5" t="s">
        <v>126</v>
      </c>
      <c r="B5" t="s">
        <v>275</v>
      </c>
      <c r="D5" t="s">
        <v>317</v>
      </c>
      <c r="E5" t="s">
        <v>159</v>
      </c>
    </row>
    <row r="6" spans="1:5" x14ac:dyDescent="0.35">
      <c r="A6" t="s">
        <v>127</v>
      </c>
      <c r="B6" t="s">
        <v>254</v>
      </c>
      <c r="D6" t="s">
        <v>280</v>
      </c>
      <c r="E6" t="s">
        <v>139</v>
      </c>
    </row>
    <row r="7" spans="1:5" x14ac:dyDescent="0.35">
      <c r="A7" t="s">
        <v>128</v>
      </c>
      <c r="B7" t="s">
        <v>255</v>
      </c>
      <c r="D7" t="s">
        <v>260</v>
      </c>
      <c r="E7" t="s">
        <v>137</v>
      </c>
    </row>
    <row r="8" spans="1:5" x14ac:dyDescent="0.35">
      <c r="A8" t="s">
        <v>129</v>
      </c>
      <c r="B8" t="s">
        <v>276</v>
      </c>
      <c r="D8" t="s">
        <v>255</v>
      </c>
      <c r="E8" t="s">
        <v>128</v>
      </c>
    </row>
    <row r="9" spans="1:5" x14ac:dyDescent="0.35">
      <c r="A9" t="s">
        <v>130</v>
      </c>
      <c r="B9" t="s">
        <v>277</v>
      </c>
      <c r="D9" t="s">
        <v>257</v>
      </c>
      <c r="E9" t="s">
        <v>134</v>
      </c>
    </row>
    <row r="10" spans="1:5" x14ac:dyDescent="0.35">
      <c r="A10" t="s">
        <v>131</v>
      </c>
      <c r="B10" t="s">
        <v>278</v>
      </c>
      <c r="D10" t="s">
        <v>279</v>
      </c>
      <c r="E10" t="s">
        <v>132</v>
      </c>
    </row>
    <row r="11" spans="1:5" x14ac:dyDescent="0.35">
      <c r="A11" t="s">
        <v>132</v>
      </c>
      <c r="B11" t="s">
        <v>279</v>
      </c>
      <c r="D11" t="s">
        <v>259</v>
      </c>
      <c r="E11" t="s">
        <v>136</v>
      </c>
    </row>
    <row r="12" spans="1:5" x14ac:dyDescent="0.35">
      <c r="A12" t="s">
        <v>133</v>
      </c>
      <c r="B12" t="s">
        <v>256</v>
      </c>
      <c r="D12" t="s">
        <v>261</v>
      </c>
      <c r="E12" t="s">
        <v>138</v>
      </c>
    </row>
    <row r="13" spans="1:5" x14ac:dyDescent="0.35">
      <c r="A13" t="s">
        <v>134</v>
      </c>
      <c r="B13" t="s">
        <v>257</v>
      </c>
      <c r="D13" t="s">
        <v>287</v>
      </c>
      <c r="E13" t="s">
        <v>146</v>
      </c>
    </row>
    <row r="14" spans="1:5" x14ac:dyDescent="0.35">
      <c r="A14" t="s">
        <v>135</v>
      </c>
      <c r="B14" t="s">
        <v>258</v>
      </c>
      <c r="D14" t="s">
        <v>263</v>
      </c>
      <c r="E14" t="s">
        <v>142</v>
      </c>
    </row>
    <row r="15" spans="1:5" x14ac:dyDescent="0.35">
      <c r="A15" t="s">
        <v>136</v>
      </c>
      <c r="B15" t="s">
        <v>259</v>
      </c>
      <c r="D15" t="s">
        <v>264</v>
      </c>
      <c r="E15" t="s">
        <v>143</v>
      </c>
    </row>
    <row r="16" spans="1:5" x14ac:dyDescent="0.35">
      <c r="A16" t="s">
        <v>137</v>
      </c>
      <c r="B16" t="s">
        <v>260</v>
      </c>
      <c r="D16" t="s">
        <v>276</v>
      </c>
      <c r="E16" t="s">
        <v>129</v>
      </c>
    </row>
    <row r="17" spans="1:5" x14ac:dyDescent="0.35">
      <c r="A17" t="s">
        <v>138</v>
      </c>
      <c r="B17" t="s">
        <v>261</v>
      </c>
      <c r="D17" t="s">
        <v>281</v>
      </c>
      <c r="E17" t="s">
        <v>140</v>
      </c>
    </row>
    <row r="18" spans="1:5" x14ac:dyDescent="0.35">
      <c r="A18" t="s">
        <v>139</v>
      </c>
      <c r="B18" t="s">
        <v>280</v>
      </c>
      <c r="D18" t="s">
        <v>313</v>
      </c>
      <c r="E18" t="s">
        <v>141</v>
      </c>
    </row>
    <row r="19" spans="1:5" x14ac:dyDescent="0.35">
      <c r="A19" t="s">
        <v>140</v>
      </c>
      <c r="B19" t="s">
        <v>281</v>
      </c>
      <c r="D19" t="s">
        <v>283</v>
      </c>
      <c r="E19" t="s">
        <v>141</v>
      </c>
    </row>
    <row r="20" spans="1:5" x14ac:dyDescent="0.35">
      <c r="A20" t="s">
        <v>248</v>
      </c>
      <c r="B20" t="s">
        <v>262</v>
      </c>
      <c r="D20" t="s">
        <v>285</v>
      </c>
      <c r="E20" t="s">
        <v>145</v>
      </c>
    </row>
    <row r="21" spans="1:5" x14ac:dyDescent="0.35">
      <c r="A21" t="s">
        <v>272</v>
      </c>
      <c r="B21" t="s">
        <v>282</v>
      </c>
      <c r="D21" t="s">
        <v>291</v>
      </c>
      <c r="E21" t="s">
        <v>150</v>
      </c>
    </row>
    <row r="22" spans="1:5" x14ac:dyDescent="0.35">
      <c r="A22" t="s">
        <v>141</v>
      </c>
      <c r="B22" t="s">
        <v>283</v>
      </c>
      <c r="D22" t="s">
        <v>286</v>
      </c>
      <c r="E22" t="s">
        <v>269</v>
      </c>
    </row>
    <row r="23" spans="1:5" x14ac:dyDescent="0.35">
      <c r="A23" t="s">
        <v>142</v>
      </c>
      <c r="B23" t="s">
        <v>263</v>
      </c>
      <c r="D23" t="s">
        <v>309</v>
      </c>
      <c r="E23" t="s">
        <v>273</v>
      </c>
    </row>
    <row r="24" spans="1:5" x14ac:dyDescent="0.35">
      <c r="A24" t="s">
        <v>143</v>
      </c>
      <c r="B24" t="s">
        <v>264</v>
      </c>
      <c r="D24" t="s">
        <v>282</v>
      </c>
      <c r="E24" t="s">
        <v>272</v>
      </c>
    </row>
    <row r="25" spans="1:5" x14ac:dyDescent="0.35">
      <c r="A25" t="s">
        <v>144</v>
      </c>
      <c r="B25" t="s">
        <v>284</v>
      </c>
      <c r="D25" t="s">
        <v>258</v>
      </c>
      <c r="E25" t="s">
        <v>135</v>
      </c>
    </row>
    <row r="26" spans="1:5" x14ac:dyDescent="0.35">
      <c r="A26" t="s">
        <v>145</v>
      </c>
      <c r="B26" t="s">
        <v>285</v>
      </c>
      <c r="D26" t="s">
        <v>299</v>
      </c>
      <c r="E26" t="s">
        <v>274</v>
      </c>
    </row>
    <row r="27" spans="1:5" x14ac:dyDescent="0.35">
      <c r="A27" t="s">
        <v>269</v>
      </c>
      <c r="B27" t="s">
        <v>286</v>
      </c>
      <c r="D27" t="s">
        <v>288</v>
      </c>
      <c r="E27" t="s">
        <v>148</v>
      </c>
    </row>
    <row r="28" spans="1:5" x14ac:dyDescent="0.35">
      <c r="A28" t="s">
        <v>146</v>
      </c>
      <c r="B28" t="s">
        <v>287</v>
      </c>
      <c r="D28" t="s">
        <v>314</v>
      </c>
      <c r="E28" t="s">
        <v>153</v>
      </c>
    </row>
    <row r="29" spans="1:5" x14ac:dyDescent="0.35">
      <c r="A29" t="s">
        <v>147</v>
      </c>
      <c r="B29" t="s">
        <v>265</v>
      </c>
      <c r="D29" t="s">
        <v>315</v>
      </c>
      <c r="E29" t="s">
        <v>153</v>
      </c>
    </row>
    <row r="30" spans="1:5" x14ac:dyDescent="0.35">
      <c r="A30" t="s">
        <v>148</v>
      </c>
      <c r="B30" t="s">
        <v>288</v>
      </c>
      <c r="D30" t="s">
        <v>310</v>
      </c>
      <c r="E30" t="s">
        <v>273</v>
      </c>
    </row>
    <row r="31" spans="1:5" x14ac:dyDescent="0.35">
      <c r="A31" t="s">
        <v>149</v>
      </c>
      <c r="B31" t="s">
        <v>289</v>
      </c>
      <c r="D31" t="s">
        <v>292</v>
      </c>
      <c r="E31" t="s">
        <v>151</v>
      </c>
    </row>
    <row r="32" spans="1:5" x14ac:dyDescent="0.35">
      <c r="A32" t="s">
        <v>273</v>
      </c>
      <c r="B32" t="s">
        <v>290</v>
      </c>
      <c r="D32" t="s">
        <v>284</v>
      </c>
      <c r="E32" t="s">
        <v>144</v>
      </c>
    </row>
    <row r="33" spans="1:5" x14ac:dyDescent="0.35">
      <c r="A33" t="s">
        <v>150</v>
      </c>
      <c r="B33" t="s">
        <v>291</v>
      </c>
      <c r="D33" t="s">
        <v>266</v>
      </c>
      <c r="E33" t="s">
        <v>112</v>
      </c>
    </row>
    <row r="34" spans="1:5" x14ac:dyDescent="0.35">
      <c r="A34" t="s">
        <v>151</v>
      </c>
      <c r="B34" t="s">
        <v>292</v>
      </c>
      <c r="D34" t="s">
        <v>295</v>
      </c>
      <c r="E34" t="s">
        <v>157</v>
      </c>
    </row>
    <row r="35" spans="1:5" x14ac:dyDescent="0.35">
      <c r="A35" t="s">
        <v>152</v>
      </c>
      <c r="B35" t="s">
        <v>293</v>
      </c>
      <c r="D35" t="s">
        <v>277</v>
      </c>
      <c r="E35" t="s">
        <v>130</v>
      </c>
    </row>
    <row r="36" spans="1:5" x14ac:dyDescent="0.35">
      <c r="A36" t="s">
        <v>153</v>
      </c>
      <c r="B36" t="s">
        <v>294</v>
      </c>
      <c r="D36" t="s">
        <v>302</v>
      </c>
      <c r="E36" t="s">
        <v>271</v>
      </c>
    </row>
    <row r="37" spans="1:5" x14ac:dyDescent="0.35">
      <c r="A37" t="s">
        <v>112</v>
      </c>
      <c r="B37" t="s">
        <v>266</v>
      </c>
      <c r="D37" t="s">
        <v>275</v>
      </c>
      <c r="E37" t="s">
        <v>126</v>
      </c>
    </row>
    <row r="38" spans="1:5" x14ac:dyDescent="0.35">
      <c r="A38" t="s">
        <v>155</v>
      </c>
      <c r="B38" t="s">
        <v>267</v>
      </c>
      <c r="D38" t="s">
        <v>308</v>
      </c>
      <c r="E38" t="s">
        <v>167</v>
      </c>
    </row>
    <row r="39" spans="1:5" x14ac:dyDescent="0.35">
      <c r="A39" t="s">
        <v>156</v>
      </c>
      <c r="B39" t="s">
        <v>297</v>
      </c>
      <c r="D39" t="s">
        <v>296</v>
      </c>
      <c r="E39" t="s">
        <v>158</v>
      </c>
    </row>
    <row r="40" spans="1:5" x14ac:dyDescent="0.35">
      <c r="A40" t="s">
        <v>157</v>
      </c>
      <c r="B40" t="s">
        <v>295</v>
      </c>
      <c r="D40" t="s">
        <v>256</v>
      </c>
      <c r="E40" t="s">
        <v>133</v>
      </c>
    </row>
    <row r="41" spans="1:5" x14ac:dyDescent="0.35">
      <c r="A41" t="s">
        <v>158</v>
      </c>
      <c r="B41" t="s">
        <v>296</v>
      </c>
      <c r="D41" t="s">
        <v>316</v>
      </c>
      <c r="E41" t="s">
        <v>159</v>
      </c>
    </row>
    <row r="42" spans="1:5" x14ac:dyDescent="0.35">
      <c r="A42" t="s">
        <v>159</v>
      </c>
      <c r="B42" t="s">
        <v>268</v>
      </c>
      <c r="D42" t="s">
        <v>298</v>
      </c>
      <c r="E42" t="s">
        <v>160</v>
      </c>
    </row>
    <row r="43" spans="1:5" x14ac:dyDescent="0.35">
      <c r="A43" t="s">
        <v>160</v>
      </c>
      <c r="B43" t="s">
        <v>298</v>
      </c>
      <c r="D43" t="s">
        <v>265</v>
      </c>
      <c r="E43" t="s">
        <v>147</v>
      </c>
    </row>
    <row r="44" spans="1:5" x14ac:dyDescent="0.35">
      <c r="A44" t="s">
        <v>274</v>
      </c>
      <c r="B44" t="s">
        <v>299</v>
      </c>
      <c r="D44" t="s">
        <v>300</v>
      </c>
      <c r="E44" t="s">
        <v>161</v>
      </c>
    </row>
    <row r="45" spans="1:5" x14ac:dyDescent="0.35">
      <c r="A45" t="s">
        <v>161</v>
      </c>
      <c r="B45" t="s">
        <v>300</v>
      </c>
      <c r="D45" t="s">
        <v>278</v>
      </c>
      <c r="E45" t="s">
        <v>131</v>
      </c>
    </row>
    <row r="46" spans="1:5" x14ac:dyDescent="0.35">
      <c r="A46" t="s">
        <v>162</v>
      </c>
      <c r="B46" t="s">
        <v>301</v>
      </c>
      <c r="D46" t="s">
        <v>267</v>
      </c>
      <c r="E46" t="s">
        <v>155</v>
      </c>
    </row>
    <row r="47" spans="1:5" x14ac:dyDescent="0.35">
      <c r="A47" t="s">
        <v>271</v>
      </c>
      <c r="B47" t="s">
        <v>302</v>
      </c>
      <c r="D47" t="s">
        <v>301</v>
      </c>
      <c r="E47" t="s">
        <v>162</v>
      </c>
    </row>
    <row r="48" spans="1:5" x14ac:dyDescent="0.35">
      <c r="A48" t="s">
        <v>163</v>
      </c>
      <c r="B48" t="s">
        <v>303</v>
      </c>
      <c r="D48" t="s">
        <v>304</v>
      </c>
      <c r="E48" t="s">
        <v>164</v>
      </c>
    </row>
    <row r="49" spans="1:5" x14ac:dyDescent="0.35">
      <c r="A49" t="s">
        <v>164</v>
      </c>
      <c r="B49" t="s">
        <v>304</v>
      </c>
      <c r="D49" t="s">
        <v>303</v>
      </c>
      <c r="E49" t="s">
        <v>163</v>
      </c>
    </row>
    <row r="50" spans="1:5" x14ac:dyDescent="0.35">
      <c r="A50" t="s">
        <v>270</v>
      </c>
      <c r="B50" t="s">
        <v>305</v>
      </c>
      <c r="D50" t="s">
        <v>305</v>
      </c>
      <c r="E50" t="s">
        <v>270</v>
      </c>
    </row>
    <row r="51" spans="1:5" x14ac:dyDescent="0.35">
      <c r="A51" t="s">
        <v>165</v>
      </c>
      <c r="B51" t="s">
        <v>306</v>
      </c>
      <c r="D51" t="s">
        <v>306</v>
      </c>
      <c r="E51" t="s">
        <v>165</v>
      </c>
    </row>
    <row r="52" spans="1:5" x14ac:dyDescent="0.35">
      <c r="A52" t="s">
        <v>166</v>
      </c>
      <c r="B52" t="s">
        <v>307</v>
      </c>
      <c r="D52" t="s">
        <v>297</v>
      </c>
      <c r="E52" t="s">
        <v>156</v>
      </c>
    </row>
    <row r="53" spans="1:5" x14ac:dyDescent="0.35">
      <c r="A53" t="s">
        <v>167</v>
      </c>
      <c r="B53" t="s">
        <v>308</v>
      </c>
      <c r="D53" t="s">
        <v>307</v>
      </c>
      <c r="E53" t="s">
        <v>166</v>
      </c>
    </row>
    <row r="54" spans="1:5" x14ac:dyDescent="0.35">
      <c r="D54" t="s">
        <v>262</v>
      </c>
      <c r="E54" t="s">
        <v>248</v>
      </c>
    </row>
    <row r="55" spans="1:5" x14ac:dyDescent="0.35">
      <c r="D55" t="s">
        <v>312</v>
      </c>
      <c r="E55" t="s">
        <v>127</v>
      </c>
    </row>
    <row r="56" spans="1:5" x14ac:dyDescent="0.35">
      <c r="D56" t="s">
        <v>251</v>
      </c>
      <c r="E56" t="s">
        <v>123</v>
      </c>
    </row>
    <row r="57" spans="1:5" x14ac:dyDescent="0.35">
      <c r="D57" t="s">
        <v>311</v>
      </c>
      <c r="E57" t="s">
        <v>127</v>
      </c>
    </row>
    <row r="58" spans="1:5" x14ac:dyDescent="0.35">
      <c r="D58" t="s">
        <v>289</v>
      </c>
      <c r="E58" t="s">
        <v>149</v>
      </c>
    </row>
  </sheetData>
  <sheetProtection algorithmName="SHA-512" hashValue="fwszxEoH+5ELOiXxBqTN+HfWP+oDSH42sWoBrv67MfoVOAt86aSTgPunpkUu162BdUsMrQHxKKuDR+g/FspZrQ==" saltValue="8ri1e5JZ1zd6nGFso6RvZg==" spinCount="100000" sheet="1" objects="1" scenarios="1"/>
  <sortState ref="D2:E58">
    <sortCondition ref="D1"/>
  </sortState>
  <pageMargins left="0.7" right="0.7" top="0.75" bottom="0.75" header="0.3" footer="0.3"/>
  <pageSetup orientation="portrait" r:id="rId1"/>
  <tableParts count="2">
    <tablePart r:id="rId2"/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C00000"/>
  </sheetPr>
  <dimension ref="A1:BJ152"/>
  <sheetViews>
    <sheetView zoomScale="80" zoomScaleNormal="80" workbookViewId="0">
      <pane xSplit="1" topLeftCell="L1" activePane="topRight" state="frozen"/>
      <selection pane="topRight" activeCell="M2" sqref="M1:M1048576"/>
    </sheetView>
  </sheetViews>
  <sheetFormatPr defaultColWidth="20.1796875" defaultRowHeight="15" customHeight="1" x14ac:dyDescent="0.35"/>
  <cols>
    <col min="1" max="1" width="16.7265625" style="37" customWidth="1"/>
    <col min="2" max="2" width="8.453125" style="37" bestFit="1" customWidth="1"/>
    <col min="3" max="3" width="38" style="37" bestFit="1" customWidth="1"/>
    <col min="4" max="4" width="24.26953125" style="37" customWidth="1"/>
    <col min="5" max="5" width="12" style="38" bestFit="1" customWidth="1"/>
    <col min="6" max="6" width="11.81640625" style="38" bestFit="1" customWidth="1"/>
    <col min="7" max="7" width="10.81640625" style="37" customWidth="1"/>
    <col min="8" max="8" width="12.26953125" style="37" bestFit="1" customWidth="1"/>
    <col min="9" max="9" width="12.26953125" style="37" customWidth="1"/>
    <col min="10" max="10" width="41.54296875" style="37" customWidth="1"/>
    <col min="11" max="11" width="12.7265625" style="38" customWidth="1"/>
    <col min="12" max="12" width="13" style="38" bestFit="1" customWidth="1"/>
    <col min="13" max="13" width="33.6328125" style="37" customWidth="1"/>
    <col min="14" max="14" width="27" style="37" customWidth="1"/>
    <col min="15" max="15" width="13.453125" style="38" bestFit="1" customWidth="1"/>
    <col min="16" max="16" width="15.1796875" style="37" customWidth="1"/>
    <col min="17" max="17" width="33.26953125" style="37" bestFit="1" customWidth="1"/>
    <col min="18" max="18" width="23.26953125" style="66" customWidth="1"/>
    <col min="19" max="19" width="26.1796875" style="37" customWidth="1"/>
    <col min="20" max="20" width="1.7265625" style="1" customWidth="1"/>
    <col min="21" max="21" width="43.81640625" style="1" bestFit="1" customWidth="1"/>
    <col min="22" max="22" width="16.1796875" style="1" customWidth="1"/>
    <col min="23" max="23" width="1.7265625" style="1" customWidth="1"/>
    <col min="24" max="24" width="38" style="1" bestFit="1" customWidth="1"/>
    <col min="25" max="25" width="15.7265625" style="1" customWidth="1"/>
    <col min="26" max="26" width="1.81640625" style="1" customWidth="1"/>
    <col min="27" max="27" width="25.7265625" style="1" customWidth="1"/>
    <col min="28" max="28" width="13.7265625" style="4" customWidth="1"/>
    <col min="29" max="43" width="13.7265625" style="1" customWidth="1"/>
    <col min="44" max="44" width="1.7265625" style="1" customWidth="1"/>
    <col min="45" max="45" width="43.7265625" style="1" customWidth="1"/>
    <col min="46" max="46" width="15.7265625" style="1" customWidth="1"/>
    <col min="47" max="47" width="1.7265625" style="1" customWidth="1"/>
    <col min="48" max="49" width="22.453125" style="1" customWidth="1"/>
    <col min="50" max="50" width="1.7265625" style="1" customWidth="1"/>
    <col min="51" max="51" width="18.81640625" style="1" customWidth="1"/>
    <col min="52" max="52" width="15.7265625" style="1" customWidth="1"/>
    <col min="53" max="53" width="1.7265625" style="1" customWidth="1"/>
    <col min="54" max="54" width="30.26953125" style="1" customWidth="1"/>
    <col min="55" max="55" width="11.81640625" style="1" customWidth="1"/>
    <col min="56" max="56" width="1.7265625" style="1" customWidth="1"/>
    <col min="57" max="57" width="33.26953125" style="1" bestFit="1" customWidth="1"/>
    <col min="58" max="62" width="22.26953125" style="1" customWidth="1"/>
    <col min="63" max="16384" width="20.1796875" style="1"/>
  </cols>
  <sheetData>
    <row r="1" spans="1:62" ht="30" customHeight="1" x14ac:dyDescent="0.35">
      <c r="A1" s="75" t="s">
        <v>34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7"/>
      <c r="U1" s="74" t="s">
        <v>38</v>
      </c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  <c r="AK1" s="74"/>
      <c r="AL1" s="74"/>
      <c r="AM1" s="74"/>
      <c r="AN1" s="74"/>
      <c r="AO1" s="74"/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</row>
    <row r="2" spans="1:62" ht="29" x14ac:dyDescent="0.35">
      <c r="A2" s="35" t="s">
        <v>102</v>
      </c>
      <c r="B2" s="35" t="s">
        <v>1</v>
      </c>
      <c r="C2" s="35" t="s">
        <v>20</v>
      </c>
      <c r="D2" s="35" t="s">
        <v>2</v>
      </c>
      <c r="E2" s="36" t="s">
        <v>3</v>
      </c>
      <c r="F2" s="36" t="s">
        <v>4</v>
      </c>
      <c r="G2" s="35" t="s">
        <v>5</v>
      </c>
      <c r="H2" s="35" t="s">
        <v>9</v>
      </c>
      <c r="I2" s="35" t="s">
        <v>215</v>
      </c>
      <c r="J2" s="35" t="s">
        <v>216</v>
      </c>
      <c r="K2" s="36" t="s">
        <v>222</v>
      </c>
      <c r="L2" s="36" t="s">
        <v>55</v>
      </c>
      <c r="M2" s="35" t="s">
        <v>6</v>
      </c>
      <c r="N2" s="35" t="s">
        <v>224</v>
      </c>
      <c r="O2" s="36" t="s">
        <v>223</v>
      </c>
      <c r="P2" s="35" t="s">
        <v>201</v>
      </c>
      <c r="Q2" s="35" t="s">
        <v>203</v>
      </c>
      <c r="R2" s="62" t="s">
        <v>228</v>
      </c>
      <c r="S2" s="67" t="s">
        <v>333</v>
      </c>
      <c r="U2" s="2" t="s">
        <v>0</v>
      </c>
      <c r="V2" s="8" t="s">
        <v>225</v>
      </c>
      <c r="W2"/>
      <c r="X2" s="7" t="s">
        <v>20</v>
      </c>
      <c r="Y2" s="8" t="s">
        <v>35</v>
      </c>
      <c r="AA2" s="48" t="s">
        <v>37</v>
      </c>
      <c r="AB2" s="5" t="s">
        <v>26</v>
      </c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S2" s="5" t="s">
        <v>217</v>
      </c>
      <c r="AT2" s="6" t="s">
        <v>35</v>
      </c>
      <c r="AU2"/>
      <c r="AV2" s="5" t="s">
        <v>2</v>
      </c>
      <c r="AW2" s="6" t="s">
        <v>36</v>
      </c>
      <c r="AY2" s="7" t="s">
        <v>201</v>
      </c>
      <c r="AZ2" s="6" t="s">
        <v>35</v>
      </c>
      <c r="BA2"/>
      <c r="BB2" s="2" t="s">
        <v>226</v>
      </c>
      <c r="BC2" t="s">
        <v>35</v>
      </c>
      <c r="BD2"/>
      <c r="BE2" s="2" t="s">
        <v>35</v>
      </c>
      <c r="BF2" s="5" t="s">
        <v>10</v>
      </c>
      <c r="BG2"/>
      <c r="BH2"/>
      <c r="BI2"/>
      <c r="BJ2"/>
    </row>
    <row r="3" spans="1:62" ht="15" customHeight="1" x14ac:dyDescent="0.35">
      <c r="A3" s="25" t="s">
        <v>27</v>
      </c>
      <c r="B3" s="25" t="s">
        <v>11</v>
      </c>
      <c r="C3" s="25" t="s">
        <v>116</v>
      </c>
      <c r="D3" s="25" t="s">
        <v>153</v>
      </c>
      <c r="E3" s="26">
        <v>42371</v>
      </c>
      <c r="F3" s="26">
        <v>42373</v>
      </c>
      <c r="G3" s="25">
        <f>Jan[[#This Row],[Stop Date]]-Jan[[#This Row],[Start Date]]+1</f>
        <v>3</v>
      </c>
      <c r="H3" s="25" t="s">
        <v>12</v>
      </c>
      <c r="I3" s="25" t="s">
        <v>179</v>
      </c>
      <c r="J3" s="25" t="s">
        <v>219</v>
      </c>
      <c r="K3" s="26">
        <v>42399</v>
      </c>
      <c r="L3" s="26" t="s">
        <v>14</v>
      </c>
      <c r="M3" s="25" t="s">
        <v>21</v>
      </c>
      <c r="N3" s="25" t="s">
        <v>199</v>
      </c>
      <c r="O3" s="26">
        <v>42371</v>
      </c>
      <c r="P3" s="25" t="s">
        <v>8</v>
      </c>
      <c r="Q3" s="25" t="s">
        <v>204</v>
      </c>
      <c r="R3" s="63" t="s">
        <v>14</v>
      </c>
      <c r="S3" s="55"/>
      <c r="U3" s="3" t="s">
        <v>27</v>
      </c>
      <c r="V3">
        <v>1</v>
      </c>
      <c r="W3"/>
      <c r="X3" s="3" t="s">
        <v>51</v>
      </c>
      <c r="Y3">
        <v>4</v>
      </c>
      <c r="AA3" s="5" t="s">
        <v>2</v>
      </c>
      <c r="AB3" s="6" t="s">
        <v>12</v>
      </c>
      <c r="AC3" s="6" t="s">
        <v>24</v>
      </c>
      <c r="AD3" s="6" t="s">
        <v>16</v>
      </c>
      <c r="AE3" s="6" t="s">
        <v>42</v>
      </c>
      <c r="AF3" s="6" t="s">
        <v>92</v>
      </c>
      <c r="AG3" s="6" t="s">
        <v>23</v>
      </c>
      <c r="AH3"/>
      <c r="AI3" s="6"/>
      <c r="AJ3" s="6"/>
      <c r="AK3" s="6"/>
      <c r="AL3" s="6"/>
      <c r="AM3" s="6"/>
      <c r="AN3" s="6"/>
      <c r="AO3" s="6"/>
      <c r="AP3" s="6"/>
      <c r="AQ3" s="6"/>
      <c r="AS3" s="3" t="s">
        <v>121</v>
      </c>
      <c r="AT3">
        <v>1</v>
      </c>
      <c r="AU3"/>
      <c r="AV3" s="3" t="s">
        <v>125</v>
      </c>
      <c r="AW3">
        <v>15</v>
      </c>
      <c r="AY3" s="3" t="s">
        <v>7</v>
      </c>
      <c r="AZ3">
        <v>5</v>
      </c>
      <c r="BA3"/>
      <c r="BB3" s="3" t="s">
        <v>198</v>
      </c>
      <c r="BC3">
        <v>1</v>
      </c>
      <c r="BD3"/>
      <c r="BE3" s="5" t="s">
        <v>203</v>
      </c>
      <c r="BF3" s="6" t="s">
        <v>14</v>
      </c>
      <c r="BG3" s="6" t="s">
        <v>13</v>
      </c>
      <c r="BH3" s="6" t="s">
        <v>209</v>
      </c>
      <c r="BI3" s="6" t="s">
        <v>23</v>
      </c>
      <c r="BJ3"/>
    </row>
    <row r="4" spans="1:62" ht="15" customHeight="1" x14ac:dyDescent="0.35">
      <c r="A4" s="25" t="s">
        <v>28</v>
      </c>
      <c r="B4" s="25" t="s">
        <v>15</v>
      </c>
      <c r="C4" s="25" t="s">
        <v>105</v>
      </c>
      <c r="D4" s="25" t="s">
        <v>135</v>
      </c>
      <c r="E4" s="26">
        <v>42384</v>
      </c>
      <c r="F4" s="26">
        <v>42390</v>
      </c>
      <c r="G4" s="25">
        <f>Jan[[#This Row],[Stop Date]]-Jan[[#This Row],[Start Date]]+1</f>
        <v>7</v>
      </c>
      <c r="H4" s="25" t="s">
        <v>16</v>
      </c>
      <c r="I4" s="25" t="s">
        <v>179</v>
      </c>
      <c r="J4" s="25" t="s">
        <v>122</v>
      </c>
      <c r="K4" s="26" t="s">
        <v>17</v>
      </c>
      <c r="L4" s="26" t="s">
        <v>17</v>
      </c>
      <c r="M4" s="25" t="s">
        <v>220</v>
      </c>
      <c r="N4" s="25" t="s">
        <v>13</v>
      </c>
      <c r="O4" s="26" t="s">
        <v>17</v>
      </c>
      <c r="P4" s="25" t="s">
        <v>8</v>
      </c>
      <c r="Q4" s="25" t="s">
        <v>205</v>
      </c>
      <c r="R4" s="63" t="s">
        <v>209</v>
      </c>
      <c r="S4" s="55"/>
      <c r="U4" s="3" t="s">
        <v>28</v>
      </c>
      <c r="V4">
        <v>1</v>
      </c>
      <c r="W4"/>
      <c r="X4" s="3" t="s">
        <v>82</v>
      </c>
      <c r="Y4">
        <v>1</v>
      </c>
      <c r="AA4" s="3" t="s">
        <v>125</v>
      </c>
      <c r="AB4"/>
      <c r="AC4">
        <v>1</v>
      </c>
      <c r="AD4"/>
      <c r="AE4"/>
      <c r="AF4">
        <v>1</v>
      </c>
      <c r="AG4">
        <v>2</v>
      </c>
      <c r="AH4"/>
      <c r="AI4"/>
      <c r="AJ4"/>
      <c r="AK4"/>
      <c r="AL4"/>
      <c r="AM4"/>
      <c r="AN4"/>
      <c r="AO4"/>
      <c r="AP4"/>
      <c r="AQ4"/>
      <c r="AS4" s="3" t="s">
        <v>119</v>
      </c>
      <c r="AT4">
        <v>5</v>
      </c>
      <c r="AU4"/>
      <c r="AV4" s="3" t="s">
        <v>127</v>
      </c>
      <c r="AW4">
        <v>12</v>
      </c>
      <c r="AY4" s="3" t="s">
        <v>8</v>
      </c>
      <c r="AZ4">
        <v>8</v>
      </c>
      <c r="BA4"/>
      <c r="BB4" s="3" t="s">
        <v>199</v>
      </c>
      <c r="BC4">
        <v>1</v>
      </c>
      <c r="BD4"/>
      <c r="BE4" s="3" t="s">
        <v>205</v>
      </c>
      <c r="BF4"/>
      <c r="BG4"/>
      <c r="BH4">
        <v>6</v>
      </c>
      <c r="BI4">
        <v>6</v>
      </c>
      <c r="BJ4"/>
    </row>
    <row r="5" spans="1:62" ht="15" customHeight="1" x14ac:dyDescent="0.35">
      <c r="A5" s="25" t="s">
        <v>29</v>
      </c>
      <c r="B5" s="25" t="s">
        <v>18</v>
      </c>
      <c r="C5" s="25" t="s">
        <v>116</v>
      </c>
      <c r="D5" s="25" t="s">
        <v>136</v>
      </c>
      <c r="E5" s="26">
        <v>42370</v>
      </c>
      <c r="F5" s="26">
        <v>42383</v>
      </c>
      <c r="G5" s="25">
        <f>Jan[[#This Row],[Stop Date]]-Jan[[#This Row],[Start Date]]+1</f>
        <v>14</v>
      </c>
      <c r="H5" s="25" t="s">
        <v>16</v>
      </c>
      <c r="I5" s="25" t="s">
        <v>178</v>
      </c>
      <c r="J5" s="25" t="s">
        <v>219</v>
      </c>
      <c r="K5" s="26">
        <v>42399</v>
      </c>
      <c r="L5" s="26" t="s">
        <v>14</v>
      </c>
      <c r="M5" s="25" t="s">
        <v>19</v>
      </c>
      <c r="N5" s="25" t="s">
        <v>198</v>
      </c>
      <c r="O5" s="26">
        <v>42401</v>
      </c>
      <c r="P5" s="25" t="s">
        <v>7</v>
      </c>
      <c r="Q5" s="25" t="s">
        <v>204</v>
      </c>
      <c r="R5" s="63" t="s">
        <v>13</v>
      </c>
      <c r="S5" s="55"/>
      <c r="U5" s="3" t="s">
        <v>29</v>
      </c>
      <c r="V5">
        <v>1</v>
      </c>
      <c r="W5"/>
      <c r="X5" s="3" t="s">
        <v>116</v>
      </c>
      <c r="Y5">
        <v>3</v>
      </c>
      <c r="AA5" s="3" t="s">
        <v>127</v>
      </c>
      <c r="AB5">
        <v>1</v>
      </c>
      <c r="AC5">
        <v>1</v>
      </c>
      <c r="AD5"/>
      <c r="AE5"/>
      <c r="AF5"/>
      <c r="AG5">
        <v>2</v>
      </c>
      <c r="AH5"/>
      <c r="AI5"/>
      <c r="AJ5"/>
      <c r="AK5"/>
      <c r="AL5"/>
      <c r="AM5"/>
      <c r="AN5"/>
      <c r="AO5"/>
      <c r="AP5"/>
      <c r="AQ5"/>
      <c r="AS5" s="3" t="s">
        <v>83</v>
      </c>
      <c r="AT5">
        <v>1</v>
      </c>
      <c r="AU5"/>
      <c r="AV5" s="3" t="s">
        <v>135</v>
      </c>
      <c r="AW5">
        <v>7</v>
      </c>
      <c r="AY5" s="3" t="s">
        <v>202</v>
      </c>
      <c r="AZ5">
        <v>3</v>
      </c>
      <c r="BA5"/>
      <c r="BB5" s="3" t="s">
        <v>13</v>
      </c>
      <c r="BC5">
        <v>14</v>
      </c>
      <c r="BD5"/>
      <c r="BE5" s="3" t="s">
        <v>204</v>
      </c>
      <c r="BF5">
        <v>3</v>
      </c>
      <c r="BG5">
        <v>2</v>
      </c>
      <c r="BH5"/>
      <c r="BI5">
        <v>5</v>
      </c>
      <c r="BJ5"/>
    </row>
    <row r="6" spans="1:62" ht="15" customHeight="1" x14ac:dyDescent="0.35">
      <c r="A6" s="25" t="s">
        <v>30</v>
      </c>
      <c r="B6" s="25" t="s">
        <v>22</v>
      </c>
      <c r="C6" s="25" t="s">
        <v>51</v>
      </c>
      <c r="D6" s="25" t="s">
        <v>127</v>
      </c>
      <c r="E6" s="26">
        <v>42389</v>
      </c>
      <c r="F6" s="26">
        <v>42395</v>
      </c>
      <c r="G6" s="25">
        <f>Jan[[#This Row],[Stop Date]]-Jan[[#This Row],[Start Date]]+1</f>
        <v>7</v>
      </c>
      <c r="H6" s="25" t="s">
        <v>12</v>
      </c>
      <c r="I6" s="25" t="s">
        <v>180</v>
      </c>
      <c r="J6" s="25" t="s">
        <v>122</v>
      </c>
      <c r="K6" s="26" t="s">
        <v>17</v>
      </c>
      <c r="L6" s="26" t="s">
        <v>17</v>
      </c>
      <c r="M6" s="25" t="s">
        <v>220</v>
      </c>
      <c r="N6" s="25" t="s">
        <v>13</v>
      </c>
      <c r="O6" s="26" t="s">
        <v>17</v>
      </c>
      <c r="P6" s="25" t="s">
        <v>7</v>
      </c>
      <c r="Q6" s="25" t="s">
        <v>207</v>
      </c>
      <c r="R6" s="63" t="s">
        <v>111</v>
      </c>
      <c r="S6" s="55"/>
      <c r="U6" s="3" t="s">
        <v>30</v>
      </c>
      <c r="V6">
        <v>2</v>
      </c>
      <c r="W6"/>
      <c r="X6" s="3" t="s">
        <v>105</v>
      </c>
      <c r="Y6">
        <v>1</v>
      </c>
      <c r="AA6" s="3" t="s">
        <v>135</v>
      </c>
      <c r="AB6"/>
      <c r="AC6"/>
      <c r="AD6">
        <v>1</v>
      </c>
      <c r="AE6"/>
      <c r="AF6"/>
      <c r="AG6">
        <v>1</v>
      </c>
      <c r="AH6"/>
      <c r="AI6"/>
      <c r="AJ6"/>
      <c r="AK6"/>
      <c r="AL6"/>
      <c r="AM6"/>
      <c r="AN6"/>
      <c r="AO6"/>
      <c r="AP6"/>
      <c r="AQ6"/>
      <c r="AS6" s="3" t="s">
        <v>122</v>
      </c>
      <c r="AT6">
        <v>6</v>
      </c>
      <c r="AU6"/>
      <c r="AV6" s="3" t="s">
        <v>136</v>
      </c>
      <c r="AW6">
        <v>17</v>
      </c>
      <c r="AY6" s="3" t="s">
        <v>23</v>
      </c>
      <c r="AZ6">
        <v>16</v>
      </c>
      <c r="BA6"/>
      <c r="BB6" s="3" t="s">
        <v>23</v>
      </c>
      <c r="BC6">
        <v>16</v>
      </c>
      <c r="BD6"/>
      <c r="BE6" s="3" t="s">
        <v>206</v>
      </c>
      <c r="BF6"/>
      <c r="BG6"/>
      <c r="BH6">
        <v>3</v>
      </c>
      <c r="BI6">
        <v>3</v>
      </c>
      <c r="BJ6"/>
    </row>
    <row r="7" spans="1:62" ht="15" customHeight="1" x14ac:dyDescent="0.35">
      <c r="A7" s="25" t="s">
        <v>30</v>
      </c>
      <c r="B7" s="25" t="s">
        <v>22</v>
      </c>
      <c r="C7" s="25" t="s">
        <v>116</v>
      </c>
      <c r="D7" s="25" t="s">
        <v>153</v>
      </c>
      <c r="E7" s="26">
        <v>42372</v>
      </c>
      <c r="F7" s="26">
        <v>42374</v>
      </c>
      <c r="G7" s="25">
        <f>Jan[[#This Row],[Stop Date]]-Jan[[#This Row],[Start Date]]+1</f>
        <v>3</v>
      </c>
      <c r="H7" s="25" t="s">
        <v>12</v>
      </c>
      <c r="I7" s="25" t="s">
        <v>178</v>
      </c>
      <c r="J7" s="25" t="s">
        <v>219</v>
      </c>
      <c r="K7" s="26">
        <v>42372</v>
      </c>
      <c r="L7" s="26" t="s">
        <v>14</v>
      </c>
      <c r="M7" s="25" t="s">
        <v>19</v>
      </c>
      <c r="N7" s="25" t="s">
        <v>13</v>
      </c>
      <c r="O7" s="26">
        <v>42374</v>
      </c>
      <c r="P7" s="25" t="s">
        <v>7</v>
      </c>
      <c r="Q7" s="25" t="s">
        <v>206</v>
      </c>
      <c r="R7" s="63" t="s">
        <v>209</v>
      </c>
      <c r="S7" s="55"/>
      <c r="U7" s="3" t="s">
        <v>31</v>
      </c>
      <c r="V7">
        <v>2</v>
      </c>
      <c r="W7"/>
      <c r="X7" s="3" t="s">
        <v>106</v>
      </c>
      <c r="Y7">
        <v>1</v>
      </c>
      <c r="AA7" s="3" t="s">
        <v>136</v>
      </c>
      <c r="AB7"/>
      <c r="AC7"/>
      <c r="AD7">
        <v>1</v>
      </c>
      <c r="AE7"/>
      <c r="AF7">
        <v>1</v>
      </c>
      <c r="AG7">
        <v>2</v>
      </c>
      <c r="AH7"/>
      <c r="AI7"/>
      <c r="AJ7"/>
      <c r="AK7"/>
      <c r="AL7"/>
      <c r="AM7"/>
      <c r="AN7"/>
      <c r="AO7"/>
      <c r="AP7"/>
      <c r="AQ7"/>
      <c r="AS7" s="3" t="s">
        <v>219</v>
      </c>
      <c r="AT7">
        <v>3</v>
      </c>
      <c r="AU7"/>
      <c r="AV7" s="3" t="s">
        <v>153</v>
      </c>
      <c r="AW7">
        <v>6</v>
      </c>
      <c r="AY7"/>
      <c r="AZ7"/>
      <c r="BA7"/>
      <c r="BB7"/>
      <c r="BC7"/>
      <c r="BD7"/>
      <c r="BE7" s="39" t="s">
        <v>23</v>
      </c>
      <c r="BF7" s="40">
        <v>3</v>
      </c>
      <c r="BG7" s="40">
        <v>2</v>
      </c>
      <c r="BH7" s="40">
        <v>9</v>
      </c>
      <c r="BI7" s="40">
        <v>14</v>
      </c>
      <c r="BJ7"/>
    </row>
    <row r="8" spans="1:62" ht="15" customHeight="1" x14ac:dyDescent="0.35">
      <c r="A8" s="25" t="s">
        <v>31</v>
      </c>
      <c r="B8" s="25" t="s">
        <v>25</v>
      </c>
      <c r="C8" s="25" t="s">
        <v>51</v>
      </c>
      <c r="D8" s="25" t="s">
        <v>127</v>
      </c>
      <c r="E8" s="26">
        <v>42389</v>
      </c>
      <c r="F8" s="26">
        <v>42393</v>
      </c>
      <c r="G8" s="25">
        <f>Jan[[#This Row],[Stop Date]]-Jan[[#This Row],[Start Date]]+1</f>
        <v>5</v>
      </c>
      <c r="H8" s="25" t="s">
        <v>24</v>
      </c>
      <c r="I8" s="25" t="s">
        <v>180</v>
      </c>
      <c r="J8" s="25" t="s">
        <v>122</v>
      </c>
      <c r="K8" s="26" t="s">
        <v>17</v>
      </c>
      <c r="L8" s="26" t="s">
        <v>17</v>
      </c>
      <c r="M8" s="25" t="s">
        <v>220</v>
      </c>
      <c r="N8" s="25" t="s">
        <v>13</v>
      </c>
      <c r="O8" s="26" t="s">
        <v>17</v>
      </c>
      <c r="P8" s="25" t="s">
        <v>7</v>
      </c>
      <c r="Q8" s="25" t="s">
        <v>205</v>
      </c>
      <c r="R8" s="63" t="s">
        <v>209</v>
      </c>
      <c r="S8" s="55"/>
      <c r="U8" s="3" t="s">
        <v>32</v>
      </c>
      <c r="V8">
        <v>1</v>
      </c>
      <c r="W8"/>
      <c r="X8" s="3" t="s">
        <v>89</v>
      </c>
      <c r="Y8">
        <v>5</v>
      </c>
      <c r="AA8" s="3" t="s">
        <v>153</v>
      </c>
      <c r="AB8">
        <v>2</v>
      </c>
      <c r="AC8"/>
      <c r="AD8"/>
      <c r="AE8"/>
      <c r="AF8"/>
      <c r="AG8">
        <v>2</v>
      </c>
      <c r="AH8"/>
      <c r="AI8"/>
      <c r="AJ8"/>
      <c r="AK8"/>
      <c r="AL8"/>
      <c r="AM8"/>
      <c r="AN8"/>
      <c r="AO8"/>
      <c r="AP8"/>
      <c r="AQ8"/>
      <c r="AS8" s="3" t="s">
        <v>23</v>
      </c>
      <c r="AT8">
        <v>16</v>
      </c>
      <c r="AU8"/>
      <c r="AV8" s="3" t="s">
        <v>155</v>
      </c>
      <c r="AW8">
        <v>25</v>
      </c>
      <c r="AY8"/>
      <c r="AZ8"/>
      <c r="BA8"/>
      <c r="BB8"/>
      <c r="BC8"/>
      <c r="BD8"/>
      <c r="BE8"/>
      <c r="BF8"/>
      <c r="BG8"/>
      <c r="BH8"/>
      <c r="BI8"/>
      <c r="BJ8"/>
    </row>
    <row r="9" spans="1:62" ht="14.5" x14ac:dyDescent="0.35">
      <c r="A9" s="25" t="s">
        <v>31</v>
      </c>
      <c r="B9" s="25" t="s">
        <v>25</v>
      </c>
      <c r="C9" s="25" t="s">
        <v>51</v>
      </c>
      <c r="D9" s="25" t="s">
        <v>125</v>
      </c>
      <c r="E9" s="26">
        <v>42389</v>
      </c>
      <c r="F9" s="26">
        <v>42393</v>
      </c>
      <c r="G9" s="25">
        <f>Jan[[#This Row],[Stop Date]]-Jan[[#This Row],[Start Date]]+1</f>
        <v>5</v>
      </c>
      <c r="H9" s="25" t="s">
        <v>24</v>
      </c>
      <c r="I9" s="25" t="s">
        <v>178</v>
      </c>
      <c r="J9" s="25" t="s">
        <v>122</v>
      </c>
      <c r="K9" s="26" t="s">
        <v>17</v>
      </c>
      <c r="L9" s="26" t="s">
        <v>17</v>
      </c>
      <c r="M9" s="25" t="s">
        <v>220</v>
      </c>
      <c r="N9" s="25" t="s">
        <v>13</v>
      </c>
      <c r="O9" s="26" t="s">
        <v>17</v>
      </c>
      <c r="P9" s="25" t="s">
        <v>7</v>
      </c>
      <c r="Q9" s="25" t="s">
        <v>205</v>
      </c>
      <c r="R9" s="63" t="s">
        <v>209</v>
      </c>
      <c r="S9" s="55"/>
      <c r="U9" s="39" t="s">
        <v>33</v>
      </c>
      <c r="V9" s="40">
        <v>1</v>
      </c>
      <c r="W9" s="40"/>
      <c r="X9" s="39" t="s">
        <v>104</v>
      </c>
      <c r="Y9" s="40">
        <v>1</v>
      </c>
      <c r="AA9" s="39" t="s">
        <v>155</v>
      </c>
      <c r="AB9" s="40"/>
      <c r="AC9" s="40"/>
      <c r="AD9" s="40"/>
      <c r="AE9" s="40">
        <v>5</v>
      </c>
      <c r="AF9" s="40"/>
      <c r="AG9" s="40">
        <v>5</v>
      </c>
      <c r="AH9" s="40"/>
      <c r="AI9" s="40"/>
      <c r="AJ9" s="40"/>
      <c r="AK9" s="40"/>
      <c r="AL9" s="40"/>
      <c r="AM9" s="40"/>
      <c r="AN9" s="40"/>
      <c r="AO9" s="40"/>
      <c r="AP9" s="40"/>
      <c r="AQ9" s="40"/>
      <c r="AS9" s="40"/>
      <c r="AT9" s="40"/>
      <c r="AU9" s="40"/>
      <c r="AV9" s="39" t="s">
        <v>148</v>
      </c>
      <c r="AW9" s="40">
        <v>7</v>
      </c>
      <c r="AY9" s="40"/>
      <c r="AZ9" s="40"/>
      <c r="BA9" s="40"/>
      <c r="BB9" s="40"/>
      <c r="BC9" s="40"/>
      <c r="BD9" s="40"/>
      <c r="BE9"/>
      <c r="BF9"/>
      <c r="BG9"/>
      <c r="BH9"/>
      <c r="BI9" s="40"/>
    </row>
    <row r="10" spans="1:62" ht="15" customHeight="1" x14ac:dyDescent="0.35">
      <c r="A10" s="25" t="s">
        <v>32</v>
      </c>
      <c r="B10" s="25" t="s">
        <v>18</v>
      </c>
      <c r="C10" s="25" t="s">
        <v>106</v>
      </c>
      <c r="D10" s="25" t="s">
        <v>165</v>
      </c>
      <c r="E10" s="26">
        <v>42383</v>
      </c>
      <c r="F10" s="26">
        <v>42392</v>
      </c>
      <c r="G10" s="25">
        <f>Jan[[#This Row],[Stop Date]]-Jan[[#This Row],[Start Date]]+1</f>
        <v>10</v>
      </c>
      <c r="H10" s="25" t="s">
        <v>16</v>
      </c>
      <c r="I10" s="25" t="s">
        <v>178</v>
      </c>
      <c r="J10" s="25" t="s">
        <v>121</v>
      </c>
      <c r="K10" s="26">
        <v>42382</v>
      </c>
      <c r="L10" s="26" t="s">
        <v>13</v>
      </c>
      <c r="M10" s="25" t="s">
        <v>188</v>
      </c>
      <c r="N10" s="25" t="s">
        <v>13</v>
      </c>
      <c r="O10" s="26">
        <v>42387</v>
      </c>
      <c r="P10" s="25" t="s">
        <v>202</v>
      </c>
      <c r="Q10" s="25" t="s">
        <v>206</v>
      </c>
      <c r="R10" s="63" t="s">
        <v>209</v>
      </c>
      <c r="S10" s="55"/>
      <c r="U10" s="3" t="s">
        <v>43</v>
      </c>
      <c r="V10">
        <v>1</v>
      </c>
      <c r="W10"/>
      <c r="X10" s="3" t="s">
        <v>23</v>
      </c>
      <c r="Y10">
        <v>16</v>
      </c>
      <c r="Z10"/>
      <c r="AA10" s="3" t="s">
        <v>148</v>
      </c>
      <c r="AB10"/>
      <c r="AC10"/>
      <c r="AD10"/>
      <c r="AE10">
        <v>1</v>
      </c>
      <c r="AF10"/>
      <c r="AG10">
        <v>1</v>
      </c>
      <c r="AH10"/>
      <c r="AI10"/>
      <c r="AJ10"/>
      <c r="AK10"/>
      <c r="AL10"/>
      <c r="AM10"/>
      <c r="AN10"/>
      <c r="AO10"/>
      <c r="AP10"/>
      <c r="AQ10"/>
      <c r="AS10"/>
      <c r="AT10"/>
      <c r="AU10"/>
      <c r="AV10" s="3" t="s">
        <v>165</v>
      </c>
      <c r="AW10">
        <v>10</v>
      </c>
      <c r="AY10"/>
      <c r="AZ10"/>
      <c r="BA10"/>
      <c r="BB10"/>
      <c r="BC10"/>
      <c r="BD10"/>
      <c r="BE10"/>
      <c r="BF10"/>
      <c r="BI10"/>
    </row>
    <row r="11" spans="1:62" ht="15" customHeight="1" x14ac:dyDescent="0.35">
      <c r="A11" s="25" t="s">
        <v>33</v>
      </c>
      <c r="B11" s="25" t="s">
        <v>40</v>
      </c>
      <c r="C11" s="25" t="s">
        <v>89</v>
      </c>
      <c r="D11" s="25" t="s">
        <v>155</v>
      </c>
      <c r="E11" s="26">
        <v>42370</v>
      </c>
      <c r="F11" s="26">
        <v>42374</v>
      </c>
      <c r="G11" s="25">
        <f>Jan[[#This Row],[Stop Date]]-Jan[[#This Row],[Start Date]]+1</f>
        <v>5</v>
      </c>
      <c r="H11" s="25" t="s">
        <v>42</v>
      </c>
      <c r="I11" s="25" t="s">
        <v>178</v>
      </c>
      <c r="J11" s="25" t="s">
        <v>119</v>
      </c>
      <c r="K11" s="26">
        <v>42370</v>
      </c>
      <c r="L11" s="26" t="s">
        <v>14</v>
      </c>
      <c r="M11" s="25" t="s">
        <v>41</v>
      </c>
      <c r="N11" s="25" t="s">
        <v>13</v>
      </c>
      <c r="O11" s="26">
        <v>42370</v>
      </c>
      <c r="P11" s="25" t="s">
        <v>8</v>
      </c>
      <c r="Q11" s="25" t="s">
        <v>205</v>
      </c>
      <c r="R11" s="63" t="s">
        <v>209</v>
      </c>
      <c r="S11" s="55"/>
      <c r="U11" s="3" t="s">
        <v>45</v>
      </c>
      <c r="V11">
        <v>1</v>
      </c>
      <c r="W11"/>
      <c r="X11"/>
      <c r="Y11"/>
      <c r="Z11"/>
      <c r="AA11" s="3" t="s">
        <v>165</v>
      </c>
      <c r="AB11"/>
      <c r="AC11"/>
      <c r="AD11">
        <v>1</v>
      </c>
      <c r="AE11"/>
      <c r="AF11"/>
      <c r="AG11">
        <v>1</v>
      </c>
      <c r="AH11"/>
      <c r="AI11"/>
      <c r="AJ11"/>
      <c r="AK11"/>
      <c r="AL11"/>
      <c r="AM11"/>
      <c r="AN11"/>
      <c r="AO11"/>
      <c r="AP11"/>
      <c r="AQ11"/>
      <c r="AS11"/>
      <c r="AT11"/>
      <c r="AU11"/>
      <c r="AV11" s="3" t="s">
        <v>23</v>
      </c>
      <c r="AW11">
        <v>99</v>
      </c>
      <c r="AY11"/>
      <c r="AZ11"/>
      <c r="BA11"/>
      <c r="BB11"/>
      <c r="BC11"/>
      <c r="BD11"/>
      <c r="BE11"/>
      <c r="BF11"/>
      <c r="BI11"/>
    </row>
    <row r="12" spans="1:62" ht="15" customHeight="1" x14ac:dyDescent="0.35">
      <c r="A12" s="25" t="s">
        <v>43</v>
      </c>
      <c r="B12" s="25" t="s">
        <v>44</v>
      </c>
      <c r="C12" s="25" t="s">
        <v>89</v>
      </c>
      <c r="D12" s="25" t="s">
        <v>155</v>
      </c>
      <c r="E12" s="26">
        <v>42371</v>
      </c>
      <c r="F12" s="26">
        <v>42375</v>
      </c>
      <c r="G12" s="25">
        <f>Jan[[#This Row],[Stop Date]]-Jan[[#This Row],[Start Date]]+1</f>
        <v>5</v>
      </c>
      <c r="H12" s="25" t="s">
        <v>42</v>
      </c>
      <c r="I12" s="25" t="s">
        <v>178</v>
      </c>
      <c r="J12" s="25" t="s">
        <v>119</v>
      </c>
      <c r="K12" s="26">
        <v>42371</v>
      </c>
      <c r="L12" s="26" t="s">
        <v>14</v>
      </c>
      <c r="M12" s="25" t="s">
        <v>41</v>
      </c>
      <c r="N12" s="25" t="s">
        <v>13</v>
      </c>
      <c r="O12" s="26">
        <v>42371</v>
      </c>
      <c r="P12" s="25" t="s">
        <v>8</v>
      </c>
      <c r="Q12" s="25" t="s">
        <v>204</v>
      </c>
      <c r="R12" s="63" t="s">
        <v>13</v>
      </c>
      <c r="S12" s="55"/>
      <c r="U12" s="3" t="s">
        <v>47</v>
      </c>
      <c r="V12">
        <v>1</v>
      </c>
      <c r="W12"/>
      <c r="Y12"/>
      <c r="Z12"/>
      <c r="AA12" s="3" t="s">
        <v>23</v>
      </c>
      <c r="AB12">
        <v>3</v>
      </c>
      <c r="AC12">
        <v>2</v>
      </c>
      <c r="AD12">
        <v>3</v>
      </c>
      <c r="AE12">
        <v>6</v>
      </c>
      <c r="AF12">
        <v>2</v>
      </c>
      <c r="AG12">
        <v>16</v>
      </c>
      <c r="AH12"/>
      <c r="AI12"/>
      <c r="AJ12"/>
      <c r="AK12"/>
      <c r="AL12"/>
      <c r="AM12"/>
      <c r="AN12"/>
      <c r="AO12"/>
      <c r="AP12"/>
      <c r="AQ12"/>
      <c r="AS12"/>
      <c r="AT12"/>
      <c r="AU12"/>
      <c r="AV12"/>
      <c r="AW12"/>
      <c r="AY12"/>
      <c r="AZ12"/>
      <c r="BA12"/>
      <c r="BB12"/>
      <c r="BC12"/>
      <c r="BD12"/>
      <c r="BE12"/>
      <c r="BF12"/>
      <c r="BI12"/>
    </row>
    <row r="13" spans="1:62" ht="15" customHeight="1" x14ac:dyDescent="0.35">
      <c r="A13" s="25" t="s">
        <v>45</v>
      </c>
      <c r="B13" s="25" t="s">
        <v>46</v>
      </c>
      <c r="C13" s="25" t="s">
        <v>89</v>
      </c>
      <c r="D13" s="25" t="s">
        <v>155</v>
      </c>
      <c r="E13" s="26">
        <v>42370</v>
      </c>
      <c r="F13" s="26">
        <v>42374</v>
      </c>
      <c r="G13" s="25">
        <f>Jan[[#This Row],[Stop Date]]-Jan[[#This Row],[Start Date]]+1</f>
        <v>5</v>
      </c>
      <c r="H13" s="25" t="s">
        <v>42</v>
      </c>
      <c r="I13" s="25" t="s">
        <v>178</v>
      </c>
      <c r="J13" s="25" t="s">
        <v>119</v>
      </c>
      <c r="K13" s="26">
        <v>42370</v>
      </c>
      <c r="L13" s="26" t="s">
        <v>14</v>
      </c>
      <c r="M13" s="25" t="s">
        <v>41</v>
      </c>
      <c r="N13" s="25" t="s">
        <v>13</v>
      </c>
      <c r="O13" s="26">
        <v>42370</v>
      </c>
      <c r="P13" s="25" t="s">
        <v>202</v>
      </c>
      <c r="Q13" s="25" t="s">
        <v>204</v>
      </c>
      <c r="R13" s="63" t="s">
        <v>14</v>
      </c>
      <c r="S13" s="55"/>
      <c r="T13"/>
      <c r="U13" s="3" t="s">
        <v>49</v>
      </c>
      <c r="V13">
        <v>2</v>
      </c>
      <c r="W13"/>
      <c r="Y13"/>
      <c r="Z13"/>
      <c r="AA13"/>
      <c r="AB13"/>
      <c r="AC13"/>
      <c r="AD13"/>
      <c r="AE13"/>
      <c r="AF13"/>
      <c r="AG13"/>
      <c r="AH13"/>
      <c r="AS13"/>
      <c r="AT13"/>
      <c r="AU13"/>
      <c r="AY13"/>
      <c r="AZ13"/>
      <c r="BA13"/>
      <c r="BB13"/>
      <c r="BC13"/>
      <c r="BD13"/>
      <c r="BI13"/>
    </row>
    <row r="14" spans="1:62" ht="15" customHeight="1" x14ac:dyDescent="0.35">
      <c r="A14" s="25" t="s">
        <v>47</v>
      </c>
      <c r="B14" s="25" t="s">
        <v>48</v>
      </c>
      <c r="C14" s="25" t="s">
        <v>89</v>
      </c>
      <c r="D14" s="25" t="s">
        <v>155</v>
      </c>
      <c r="E14" s="26">
        <v>42370</v>
      </c>
      <c r="F14" s="26">
        <v>42374</v>
      </c>
      <c r="G14" s="25">
        <f>Jan[[#This Row],[Stop Date]]-Jan[[#This Row],[Start Date]]+1</f>
        <v>5</v>
      </c>
      <c r="H14" s="25" t="s">
        <v>42</v>
      </c>
      <c r="I14" s="25" t="s">
        <v>178</v>
      </c>
      <c r="J14" s="25" t="s">
        <v>119</v>
      </c>
      <c r="K14" s="26">
        <v>42370</v>
      </c>
      <c r="L14" s="26" t="s">
        <v>14</v>
      </c>
      <c r="M14" s="25" t="s">
        <v>221</v>
      </c>
      <c r="N14" s="25" t="s">
        <v>13</v>
      </c>
      <c r="O14" s="26">
        <v>42370</v>
      </c>
      <c r="P14" s="25" t="s">
        <v>8</v>
      </c>
      <c r="Q14" s="25" t="s">
        <v>206</v>
      </c>
      <c r="R14" s="63" t="s">
        <v>209</v>
      </c>
      <c r="S14" s="55"/>
      <c r="T14"/>
      <c r="U14" s="3" t="s">
        <v>90</v>
      </c>
      <c r="V14">
        <v>2</v>
      </c>
      <c r="W14"/>
      <c r="Y14"/>
      <c r="Z14"/>
      <c r="AS14"/>
      <c r="AT14"/>
      <c r="AU14"/>
      <c r="AY14"/>
      <c r="AZ14"/>
      <c r="BA14"/>
      <c r="BB14"/>
      <c r="BC14"/>
      <c r="BD14"/>
      <c r="BI14"/>
    </row>
    <row r="15" spans="1:62" ht="15" customHeight="1" x14ac:dyDescent="0.35">
      <c r="A15" s="25" t="s">
        <v>49</v>
      </c>
      <c r="B15" s="25" t="s">
        <v>50</v>
      </c>
      <c r="C15" s="25" t="s">
        <v>89</v>
      </c>
      <c r="D15" s="25" t="s">
        <v>155</v>
      </c>
      <c r="E15" s="26">
        <v>42370</v>
      </c>
      <c r="F15" s="26">
        <v>42374</v>
      </c>
      <c r="G15" s="25">
        <f>Jan[[#This Row],[Stop Date]]-Jan[[#This Row],[Start Date]]+1</f>
        <v>5</v>
      </c>
      <c r="H15" s="25" t="s">
        <v>42</v>
      </c>
      <c r="I15" s="25" t="s">
        <v>178</v>
      </c>
      <c r="J15" s="25" t="s">
        <v>119</v>
      </c>
      <c r="K15" s="26">
        <v>42370</v>
      </c>
      <c r="L15" s="26" t="s">
        <v>14</v>
      </c>
      <c r="M15" s="25" t="s">
        <v>221</v>
      </c>
      <c r="N15" s="25" t="s">
        <v>13</v>
      </c>
      <c r="O15" s="26">
        <v>42370</v>
      </c>
      <c r="P15" s="25" t="s">
        <v>202</v>
      </c>
      <c r="Q15" s="25" t="s">
        <v>204</v>
      </c>
      <c r="R15" s="63" t="s">
        <v>14</v>
      </c>
      <c r="S15" s="55"/>
      <c r="T15"/>
      <c r="U15" s="3" t="s">
        <v>23</v>
      </c>
      <c r="V15">
        <v>16</v>
      </c>
      <c r="W15"/>
      <c r="Y15"/>
      <c r="Z15"/>
      <c r="AS15"/>
      <c r="AT15"/>
      <c r="AU15"/>
      <c r="AY15"/>
      <c r="AZ15"/>
      <c r="BA15"/>
      <c r="BB15"/>
      <c r="BC15"/>
      <c r="BD15"/>
      <c r="BI15"/>
    </row>
    <row r="16" spans="1:62" ht="15" customHeight="1" x14ac:dyDescent="0.35">
      <c r="A16" s="25" t="s">
        <v>49</v>
      </c>
      <c r="B16" s="25" t="s">
        <v>50</v>
      </c>
      <c r="C16" s="25" t="s">
        <v>51</v>
      </c>
      <c r="D16" s="25" t="s">
        <v>148</v>
      </c>
      <c r="E16" s="26">
        <v>42371</v>
      </c>
      <c r="F16" s="26">
        <v>42377</v>
      </c>
      <c r="G16" s="25">
        <f>Jan[[#This Row],[Stop Date]]-Jan[[#This Row],[Start Date]]+1</f>
        <v>7</v>
      </c>
      <c r="H16" s="25" t="s">
        <v>42</v>
      </c>
      <c r="I16" s="25" t="s">
        <v>176</v>
      </c>
      <c r="J16" s="25" t="s">
        <v>122</v>
      </c>
      <c r="K16" s="26" t="s">
        <v>17</v>
      </c>
      <c r="L16" s="26" t="s">
        <v>17</v>
      </c>
      <c r="M16" s="25" t="s">
        <v>220</v>
      </c>
      <c r="N16" s="25" t="s">
        <v>13</v>
      </c>
      <c r="O16" s="26" t="s">
        <v>17</v>
      </c>
      <c r="P16" s="25" t="s">
        <v>8</v>
      </c>
      <c r="Q16" s="25" t="s">
        <v>205</v>
      </c>
      <c r="R16" s="63" t="s">
        <v>209</v>
      </c>
      <c r="S16" s="55"/>
      <c r="T16"/>
      <c r="U16"/>
      <c r="V16"/>
      <c r="W16"/>
      <c r="Y16"/>
      <c r="Z16"/>
      <c r="AS16"/>
      <c r="AT16"/>
      <c r="AU16"/>
      <c r="AY16"/>
      <c r="AZ16"/>
      <c r="BA16"/>
      <c r="BB16"/>
      <c r="BC16"/>
      <c r="BD16"/>
      <c r="BI16"/>
    </row>
    <row r="17" spans="1:61" ht="15" customHeight="1" x14ac:dyDescent="0.35">
      <c r="A17" s="28" t="s">
        <v>90</v>
      </c>
      <c r="B17" s="29" t="s">
        <v>91</v>
      </c>
      <c r="C17" s="29" t="s">
        <v>82</v>
      </c>
      <c r="D17" s="29" t="s">
        <v>136</v>
      </c>
      <c r="E17" s="30">
        <v>42374</v>
      </c>
      <c r="F17" s="30">
        <v>42376</v>
      </c>
      <c r="G17" s="29">
        <f>Jan[[#This Row],[Stop Date]]-Jan[[#This Row],[Start Date]]+1</f>
        <v>3</v>
      </c>
      <c r="H17" s="29" t="s">
        <v>92</v>
      </c>
      <c r="I17" s="29" t="s">
        <v>178</v>
      </c>
      <c r="J17" s="29" t="s">
        <v>83</v>
      </c>
      <c r="K17" s="30">
        <v>42374</v>
      </c>
      <c r="L17" s="30" t="s">
        <v>14</v>
      </c>
      <c r="M17" s="29" t="s">
        <v>19</v>
      </c>
      <c r="N17" s="29" t="s">
        <v>13</v>
      </c>
      <c r="O17" s="30">
        <v>42374</v>
      </c>
      <c r="P17" s="29" t="s">
        <v>8</v>
      </c>
      <c r="Q17" s="29" t="s">
        <v>205</v>
      </c>
      <c r="R17" s="64" t="s">
        <v>209</v>
      </c>
      <c r="S17" s="55"/>
      <c r="T17"/>
      <c r="U17"/>
      <c r="V17"/>
      <c r="W17"/>
      <c r="Y17"/>
      <c r="Z17"/>
      <c r="AS17"/>
      <c r="AT17"/>
      <c r="AU17"/>
      <c r="AY17"/>
      <c r="AZ17"/>
      <c r="BA17"/>
      <c r="BB17"/>
      <c r="BC17"/>
      <c r="BD17"/>
      <c r="BI17"/>
    </row>
    <row r="18" spans="1:61" ht="15" customHeight="1" x14ac:dyDescent="0.35">
      <c r="A18" s="28" t="s">
        <v>90</v>
      </c>
      <c r="B18" s="29" t="s">
        <v>91</v>
      </c>
      <c r="C18" s="29" t="s">
        <v>104</v>
      </c>
      <c r="D18" s="29" t="s">
        <v>125</v>
      </c>
      <c r="E18" s="30">
        <v>42374</v>
      </c>
      <c r="F18" s="30">
        <v>42383</v>
      </c>
      <c r="G18" s="29">
        <f>Jan[[#This Row],[Stop Date]]-Jan[[#This Row],[Start Date]]+1</f>
        <v>10</v>
      </c>
      <c r="H18" s="29" t="s">
        <v>92</v>
      </c>
      <c r="I18" s="29" t="s">
        <v>178</v>
      </c>
      <c r="J18" s="29" t="s">
        <v>122</v>
      </c>
      <c r="K18" s="30" t="s">
        <v>17</v>
      </c>
      <c r="L18" s="30" t="s">
        <v>17</v>
      </c>
      <c r="M18" s="29" t="s">
        <v>220</v>
      </c>
      <c r="N18" s="29" t="s">
        <v>13</v>
      </c>
      <c r="O18" s="30" t="s">
        <v>17</v>
      </c>
      <c r="P18" s="29" t="s">
        <v>8</v>
      </c>
      <c r="Q18" s="29" t="s">
        <v>207</v>
      </c>
      <c r="R18" s="63" t="s">
        <v>111</v>
      </c>
      <c r="S18" s="55"/>
      <c r="T18"/>
      <c r="U18"/>
      <c r="V18"/>
      <c r="W18"/>
      <c r="Y18"/>
      <c r="AS18"/>
      <c r="AT18"/>
      <c r="AU18"/>
      <c r="AY18"/>
      <c r="AZ18"/>
      <c r="BA18"/>
      <c r="BB18"/>
      <c r="BC18"/>
      <c r="BD18"/>
      <c r="BI18"/>
    </row>
    <row r="19" spans="1:61" ht="15" customHeight="1" x14ac:dyDescent="0.35">
      <c r="A19" s="59" t="s">
        <v>329</v>
      </c>
      <c r="B19" s="57" t="s">
        <v>330</v>
      </c>
      <c r="C19" s="57" t="s">
        <v>327</v>
      </c>
      <c r="D19" s="57" t="s">
        <v>136</v>
      </c>
      <c r="E19" s="60">
        <v>42374</v>
      </c>
      <c r="F19" s="60">
        <v>42383</v>
      </c>
      <c r="G19" s="57">
        <f>Jan[[#This Row],[Stop Date]]-Jan[[#This Row],[Start Date]]+1</f>
        <v>10</v>
      </c>
      <c r="H19" s="57" t="s">
        <v>331</v>
      </c>
      <c r="I19" s="57" t="s">
        <v>179</v>
      </c>
      <c r="J19" s="57" t="s">
        <v>219</v>
      </c>
      <c r="K19" s="60">
        <v>42374</v>
      </c>
      <c r="L19" s="60" t="s">
        <v>332</v>
      </c>
      <c r="M19" s="57" t="s">
        <v>19</v>
      </c>
      <c r="N19" s="57" t="s">
        <v>13</v>
      </c>
      <c r="O19" s="60">
        <v>42374</v>
      </c>
      <c r="P19" s="57" t="s">
        <v>8</v>
      </c>
      <c r="Q19" s="57" t="s">
        <v>204</v>
      </c>
      <c r="R19" s="61" t="s">
        <v>14</v>
      </c>
      <c r="S19" s="55" t="s">
        <v>326</v>
      </c>
      <c r="T19"/>
      <c r="U19"/>
      <c r="V19"/>
      <c r="W19"/>
      <c r="AS19"/>
      <c r="AT19"/>
      <c r="AU19"/>
      <c r="AY19"/>
      <c r="AZ19"/>
      <c r="BA19"/>
      <c r="BB19"/>
      <c r="BC19"/>
      <c r="BD19"/>
      <c r="BI19"/>
    </row>
    <row r="20" spans="1:61" ht="15" customHeight="1" x14ac:dyDescent="0.35">
      <c r="A20" s="54"/>
      <c r="B20" s="55"/>
      <c r="C20" s="55"/>
      <c r="D20" s="55"/>
      <c r="E20" s="56"/>
      <c r="F20" s="56"/>
      <c r="G20" s="55"/>
      <c r="H20" s="55"/>
      <c r="I20" s="57"/>
      <c r="J20" s="55"/>
      <c r="K20" s="56"/>
      <c r="L20" s="56"/>
      <c r="M20" s="55"/>
      <c r="N20" s="57"/>
      <c r="O20" s="56"/>
      <c r="P20" s="55"/>
      <c r="Q20" s="55"/>
      <c r="R20" s="58"/>
      <c r="S20" s="55"/>
      <c r="T20"/>
      <c r="BI20"/>
    </row>
    <row r="21" spans="1:61" ht="15" customHeight="1" x14ac:dyDescent="0.35">
      <c r="A21" s="25"/>
      <c r="B21" s="25"/>
      <c r="C21" s="25"/>
      <c r="D21" s="25"/>
      <c r="E21" s="26"/>
      <c r="F21" s="26"/>
      <c r="G21" s="25"/>
      <c r="H21" s="25"/>
      <c r="I21" s="25"/>
      <c r="J21" s="25"/>
      <c r="K21" s="26"/>
      <c r="L21" s="26"/>
      <c r="M21" s="25"/>
      <c r="N21" s="25"/>
      <c r="O21" s="26"/>
      <c r="P21" s="25"/>
      <c r="Q21" s="25"/>
      <c r="R21" s="65"/>
      <c r="S21" s="27"/>
      <c r="T21"/>
      <c r="BI21"/>
    </row>
    <row r="22" spans="1:61" ht="15" customHeight="1" x14ac:dyDescent="0.35">
      <c r="A22" s="25"/>
      <c r="B22" s="25"/>
      <c r="C22" s="25"/>
      <c r="D22" s="25"/>
      <c r="E22" s="26"/>
      <c r="F22" s="26"/>
      <c r="G22" s="25"/>
      <c r="H22" s="25"/>
      <c r="I22" s="25"/>
      <c r="J22" s="25"/>
      <c r="K22" s="26"/>
      <c r="L22" s="26"/>
      <c r="M22" s="25"/>
      <c r="N22" s="25"/>
      <c r="O22" s="26"/>
      <c r="P22" s="25"/>
      <c r="Q22" s="25"/>
      <c r="R22" s="65"/>
      <c r="S22" s="27"/>
      <c r="T22"/>
    </row>
    <row r="23" spans="1:61" ht="15" customHeight="1" x14ac:dyDescent="0.35">
      <c r="A23" s="25"/>
      <c r="B23" s="25"/>
      <c r="C23" s="25"/>
      <c r="D23" s="25"/>
      <c r="E23" s="26"/>
      <c r="F23" s="26"/>
      <c r="G23" s="25"/>
      <c r="H23" s="25"/>
      <c r="I23" s="25"/>
      <c r="J23" s="25"/>
      <c r="K23" s="26"/>
      <c r="L23" s="26"/>
      <c r="M23" s="25"/>
      <c r="N23" s="25"/>
      <c r="O23" s="26"/>
      <c r="P23" s="25"/>
      <c r="Q23" s="25"/>
      <c r="R23" s="65"/>
      <c r="S23" s="27"/>
      <c r="T23"/>
    </row>
    <row r="24" spans="1:61" ht="15" customHeight="1" x14ac:dyDescent="0.35">
      <c r="A24" s="25"/>
      <c r="B24" s="25"/>
      <c r="C24" s="25"/>
      <c r="D24" s="25"/>
      <c r="E24" s="26"/>
      <c r="F24" s="26"/>
      <c r="G24" s="25"/>
      <c r="H24" s="25"/>
      <c r="I24" s="25"/>
      <c r="J24" s="25"/>
      <c r="K24" s="26"/>
      <c r="L24" s="26"/>
      <c r="M24" s="25"/>
      <c r="N24" s="25"/>
      <c r="O24" s="26"/>
      <c r="P24" s="25"/>
      <c r="Q24" s="25"/>
      <c r="R24" s="65"/>
      <c r="S24" s="27"/>
      <c r="T24"/>
    </row>
    <row r="25" spans="1:61" ht="15" customHeight="1" x14ac:dyDescent="0.35">
      <c r="A25" s="25"/>
      <c r="B25" s="25"/>
      <c r="C25" s="25"/>
      <c r="D25" s="25"/>
      <c r="E25" s="26"/>
      <c r="F25" s="26"/>
      <c r="G25" s="25"/>
      <c r="H25" s="25"/>
      <c r="I25" s="25"/>
      <c r="J25" s="25"/>
      <c r="K25" s="26"/>
      <c r="L25" s="26"/>
      <c r="M25" s="25"/>
      <c r="N25" s="25"/>
      <c r="O25" s="26"/>
      <c r="P25" s="25"/>
      <c r="Q25" s="25"/>
      <c r="R25" s="65"/>
      <c r="S25" s="27"/>
      <c r="T25"/>
    </row>
    <row r="26" spans="1:61" ht="15" customHeight="1" x14ac:dyDescent="0.35">
      <c r="A26" s="25"/>
      <c r="B26" s="25"/>
      <c r="C26" s="25"/>
      <c r="D26" s="25"/>
      <c r="E26" s="26"/>
      <c r="F26" s="26"/>
      <c r="G26" s="25"/>
      <c r="H26" s="25"/>
      <c r="I26" s="25"/>
      <c r="J26" s="25"/>
      <c r="K26" s="26"/>
      <c r="L26" s="26"/>
      <c r="M26" s="25"/>
      <c r="N26" s="25"/>
      <c r="O26" s="26"/>
      <c r="P26" s="25"/>
      <c r="Q26" s="25"/>
      <c r="R26" s="65"/>
      <c r="S26" s="27"/>
      <c r="T26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</row>
    <row r="27" spans="1:61" ht="15" customHeight="1" x14ac:dyDescent="0.35">
      <c r="A27" s="25"/>
      <c r="B27" s="25"/>
      <c r="C27" s="25"/>
      <c r="D27" s="25"/>
      <c r="E27" s="26"/>
      <c r="F27" s="26"/>
      <c r="G27" s="25"/>
      <c r="H27" s="25"/>
      <c r="I27" s="25"/>
      <c r="J27" s="25"/>
      <c r="K27" s="26"/>
      <c r="L27" s="26"/>
      <c r="M27" s="25"/>
      <c r="N27" s="25"/>
      <c r="O27" s="26"/>
      <c r="P27" s="25"/>
      <c r="Q27" s="25"/>
      <c r="R27" s="65"/>
      <c r="S27" s="27"/>
      <c r="T27"/>
    </row>
    <row r="28" spans="1:61" ht="15" customHeight="1" x14ac:dyDescent="0.35">
      <c r="A28" s="25"/>
      <c r="B28" s="25"/>
      <c r="C28" s="25"/>
      <c r="D28" s="25"/>
      <c r="E28" s="26"/>
      <c r="F28" s="26"/>
      <c r="G28" s="25"/>
      <c r="H28" s="25"/>
      <c r="I28" s="25"/>
      <c r="J28" s="25"/>
      <c r="K28" s="26"/>
      <c r="L28" s="26"/>
      <c r="M28" s="25"/>
      <c r="N28" s="25"/>
      <c r="O28" s="26"/>
      <c r="P28" s="25"/>
      <c r="Q28" s="25"/>
      <c r="R28" s="65"/>
      <c r="S28" s="27"/>
      <c r="T28"/>
    </row>
    <row r="29" spans="1:61" ht="15" customHeight="1" x14ac:dyDescent="0.35">
      <c r="A29" s="25"/>
      <c r="B29" s="25"/>
      <c r="C29" s="25"/>
      <c r="D29" s="25"/>
      <c r="E29" s="26"/>
      <c r="F29" s="26"/>
      <c r="G29" s="25"/>
      <c r="H29" s="25"/>
      <c r="I29" s="25"/>
      <c r="J29" s="25"/>
      <c r="K29" s="26"/>
      <c r="L29" s="26"/>
      <c r="M29" s="25"/>
      <c r="N29" s="25"/>
      <c r="O29" s="26"/>
      <c r="P29" s="25"/>
      <c r="Q29" s="25"/>
      <c r="R29" s="65"/>
      <c r="S29" s="27"/>
      <c r="T29"/>
    </row>
    <row r="30" spans="1:61" ht="15" customHeight="1" x14ac:dyDescent="0.35">
      <c r="A30" s="25"/>
      <c r="B30" s="25"/>
      <c r="C30" s="25"/>
      <c r="D30" s="25"/>
      <c r="E30" s="26"/>
      <c r="F30" s="26"/>
      <c r="G30" s="25"/>
      <c r="H30" s="25"/>
      <c r="I30" s="25"/>
      <c r="J30" s="25"/>
      <c r="K30" s="26"/>
      <c r="L30" s="26"/>
      <c r="M30" s="25"/>
      <c r="N30" s="25"/>
      <c r="O30" s="26"/>
      <c r="P30" s="25"/>
      <c r="Q30" s="25"/>
      <c r="R30" s="65"/>
      <c r="S30" s="27"/>
      <c r="T30"/>
    </row>
    <row r="31" spans="1:61" ht="15" customHeight="1" x14ac:dyDescent="0.35">
      <c r="A31" s="25"/>
      <c r="B31" s="25"/>
      <c r="C31" s="25"/>
      <c r="D31" s="25"/>
      <c r="E31" s="26"/>
      <c r="F31" s="26"/>
      <c r="G31" s="25"/>
      <c r="H31" s="25"/>
      <c r="I31" s="25"/>
      <c r="J31" s="25"/>
      <c r="K31" s="26"/>
      <c r="L31" s="26"/>
      <c r="M31" s="25"/>
      <c r="N31" s="25"/>
      <c r="O31" s="26"/>
      <c r="P31" s="25"/>
      <c r="Q31" s="25"/>
      <c r="R31" s="65"/>
      <c r="S31" s="25"/>
    </row>
    <row r="32" spans="1:61" ht="15" customHeight="1" x14ac:dyDescent="0.35">
      <c r="A32" s="25"/>
      <c r="B32" s="25"/>
      <c r="C32" s="25"/>
      <c r="D32" s="25"/>
      <c r="E32" s="26"/>
      <c r="F32" s="26"/>
      <c r="G32" s="25"/>
      <c r="H32" s="25"/>
      <c r="I32" s="25"/>
      <c r="J32" s="25"/>
      <c r="K32" s="26"/>
      <c r="L32" s="26"/>
      <c r="M32" s="25"/>
      <c r="N32" s="25"/>
      <c r="O32" s="26"/>
      <c r="P32" s="25"/>
      <c r="Q32" s="25"/>
      <c r="R32" s="63"/>
      <c r="S32" s="25"/>
    </row>
    <row r="33" spans="1:19" ht="15" customHeight="1" x14ac:dyDescent="0.35">
      <c r="A33" s="25"/>
      <c r="B33" s="25"/>
      <c r="C33" s="25"/>
      <c r="D33" s="25"/>
      <c r="E33" s="26"/>
      <c r="F33" s="26"/>
      <c r="G33" s="25"/>
      <c r="H33" s="25"/>
      <c r="I33" s="25"/>
      <c r="J33" s="25"/>
      <c r="K33" s="26"/>
      <c r="L33" s="26"/>
      <c r="M33" s="25"/>
      <c r="N33" s="25"/>
      <c r="O33" s="26"/>
      <c r="P33" s="25"/>
      <c r="Q33" s="25"/>
      <c r="R33" s="63"/>
      <c r="S33" s="25"/>
    </row>
    <row r="34" spans="1:19" ht="15" customHeight="1" x14ac:dyDescent="0.35">
      <c r="A34" s="25"/>
      <c r="B34" s="25"/>
      <c r="C34" s="25"/>
      <c r="D34" s="25"/>
      <c r="E34" s="26"/>
      <c r="F34" s="26"/>
      <c r="G34" s="25"/>
      <c r="H34" s="25"/>
      <c r="I34" s="25"/>
      <c r="J34" s="25"/>
      <c r="K34" s="26"/>
      <c r="L34" s="26"/>
      <c r="M34" s="25"/>
      <c r="N34" s="25"/>
      <c r="O34" s="26"/>
      <c r="P34" s="25"/>
      <c r="Q34" s="25"/>
      <c r="R34" s="63"/>
      <c r="S34" s="25"/>
    </row>
    <row r="35" spans="1:19" ht="15" customHeight="1" x14ac:dyDescent="0.35">
      <c r="A35" s="25"/>
      <c r="B35" s="25"/>
      <c r="C35" s="25"/>
      <c r="D35" s="25"/>
      <c r="E35" s="26"/>
      <c r="F35" s="26"/>
      <c r="G35" s="25"/>
      <c r="H35" s="25"/>
      <c r="I35" s="25"/>
      <c r="J35" s="25"/>
      <c r="K35" s="26"/>
      <c r="L35" s="26"/>
      <c r="M35" s="25"/>
      <c r="N35" s="25"/>
      <c r="O35" s="26"/>
      <c r="P35" s="25"/>
      <c r="Q35" s="25"/>
      <c r="R35" s="63"/>
      <c r="S35" s="25"/>
    </row>
    <row r="36" spans="1:19" ht="15" customHeight="1" x14ac:dyDescent="0.35">
      <c r="A36" s="25"/>
      <c r="B36" s="25"/>
      <c r="C36" s="25"/>
      <c r="D36" s="25"/>
      <c r="E36" s="26"/>
      <c r="F36" s="26"/>
      <c r="G36" s="25"/>
      <c r="H36" s="25"/>
      <c r="I36" s="25"/>
      <c r="J36" s="25"/>
      <c r="K36" s="26"/>
      <c r="L36" s="26"/>
      <c r="M36" s="25"/>
      <c r="N36" s="25"/>
      <c r="O36" s="26"/>
      <c r="P36" s="25"/>
      <c r="Q36" s="25"/>
      <c r="R36" s="63"/>
      <c r="S36" s="25"/>
    </row>
    <row r="37" spans="1:19" ht="15" customHeight="1" x14ac:dyDescent="0.35">
      <c r="A37" s="25"/>
      <c r="B37" s="25"/>
      <c r="C37" s="25"/>
      <c r="D37" s="25"/>
      <c r="E37" s="26"/>
      <c r="F37" s="26"/>
      <c r="G37" s="25"/>
      <c r="H37" s="25"/>
      <c r="I37" s="25"/>
      <c r="J37" s="25"/>
      <c r="K37" s="26"/>
      <c r="L37" s="26"/>
      <c r="M37" s="25"/>
      <c r="N37" s="25"/>
      <c r="O37" s="26"/>
      <c r="P37" s="25"/>
      <c r="Q37" s="25"/>
      <c r="R37" s="63"/>
      <c r="S37" s="25"/>
    </row>
    <row r="38" spans="1:19" ht="15" customHeight="1" x14ac:dyDescent="0.35">
      <c r="A38" s="25"/>
      <c r="B38" s="25"/>
      <c r="C38" s="25"/>
      <c r="D38" s="25"/>
      <c r="E38" s="26"/>
      <c r="F38" s="26"/>
      <c r="G38" s="25"/>
      <c r="H38" s="25"/>
      <c r="I38" s="25"/>
      <c r="J38" s="25"/>
      <c r="K38" s="26"/>
      <c r="L38" s="26"/>
      <c r="M38" s="25"/>
      <c r="N38" s="25"/>
      <c r="O38" s="26"/>
      <c r="P38" s="25"/>
      <c r="Q38" s="25"/>
      <c r="R38" s="63"/>
      <c r="S38" s="25"/>
    </row>
    <row r="39" spans="1:19" ht="15" customHeight="1" x14ac:dyDescent="0.35">
      <c r="A39" s="25"/>
      <c r="B39" s="25"/>
      <c r="C39" s="25"/>
      <c r="D39" s="25"/>
      <c r="E39" s="26"/>
      <c r="F39" s="26"/>
      <c r="G39" s="25"/>
      <c r="H39" s="25"/>
      <c r="I39" s="25"/>
      <c r="J39" s="25"/>
      <c r="K39" s="26"/>
      <c r="L39" s="26"/>
      <c r="M39" s="25"/>
      <c r="N39" s="25"/>
      <c r="O39" s="26"/>
      <c r="P39" s="25"/>
      <c r="Q39" s="25"/>
      <c r="R39" s="63"/>
      <c r="S39" s="25"/>
    </row>
    <row r="40" spans="1:19" ht="15" customHeight="1" x14ac:dyDescent="0.35">
      <c r="A40" s="25"/>
      <c r="B40" s="25"/>
      <c r="C40" s="25"/>
      <c r="D40" s="25"/>
      <c r="E40" s="26"/>
      <c r="F40" s="26"/>
      <c r="G40" s="25"/>
      <c r="H40" s="25"/>
      <c r="I40" s="25"/>
      <c r="J40" s="25"/>
      <c r="K40" s="26"/>
      <c r="L40" s="26"/>
      <c r="M40" s="25"/>
      <c r="N40" s="25"/>
      <c r="O40" s="26"/>
      <c r="P40" s="25"/>
      <c r="Q40" s="25"/>
      <c r="R40" s="63"/>
      <c r="S40" s="25"/>
    </row>
    <row r="41" spans="1:19" ht="15" customHeight="1" x14ac:dyDescent="0.35">
      <c r="A41" s="25"/>
      <c r="B41" s="25"/>
      <c r="C41" s="25"/>
      <c r="D41" s="25"/>
      <c r="E41" s="26"/>
      <c r="F41" s="26"/>
      <c r="G41" s="25"/>
      <c r="H41" s="25"/>
      <c r="I41" s="25"/>
      <c r="J41" s="25"/>
      <c r="K41" s="26"/>
      <c r="L41" s="26"/>
      <c r="M41" s="25"/>
      <c r="N41" s="25"/>
      <c r="O41" s="26"/>
      <c r="P41" s="25"/>
      <c r="Q41" s="25"/>
      <c r="R41" s="63"/>
      <c r="S41" s="25"/>
    </row>
    <row r="42" spans="1:19" ht="15" customHeight="1" x14ac:dyDescent="0.35">
      <c r="A42" s="25"/>
      <c r="B42" s="25"/>
      <c r="C42" s="25"/>
      <c r="D42" s="25"/>
      <c r="E42" s="26"/>
      <c r="F42" s="26"/>
      <c r="G42" s="25"/>
      <c r="H42" s="25"/>
      <c r="I42" s="25"/>
      <c r="J42" s="25"/>
      <c r="K42" s="26"/>
      <c r="L42" s="26"/>
      <c r="M42" s="25"/>
      <c r="N42" s="25"/>
      <c r="O42" s="26"/>
      <c r="P42" s="25"/>
      <c r="Q42" s="25"/>
      <c r="R42" s="63"/>
      <c r="S42" s="25"/>
    </row>
    <row r="43" spans="1:19" ht="15" customHeight="1" x14ac:dyDescent="0.35">
      <c r="A43" s="25"/>
      <c r="B43" s="25"/>
      <c r="C43" s="25"/>
      <c r="D43" s="25"/>
      <c r="E43" s="26"/>
      <c r="F43" s="26"/>
      <c r="G43" s="25"/>
      <c r="H43" s="25"/>
      <c r="I43" s="25"/>
      <c r="J43" s="25"/>
      <c r="K43" s="26"/>
      <c r="L43" s="26"/>
      <c r="M43" s="25"/>
      <c r="N43" s="25"/>
      <c r="O43" s="26"/>
      <c r="P43" s="25"/>
      <c r="Q43" s="25"/>
      <c r="R43" s="63"/>
      <c r="S43" s="25"/>
    </row>
    <row r="44" spans="1:19" ht="15" customHeight="1" x14ac:dyDescent="0.35">
      <c r="A44" s="25"/>
      <c r="B44" s="25"/>
      <c r="C44" s="25"/>
      <c r="D44" s="25"/>
      <c r="E44" s="26"/>
      <c r="F44" s="26"/>
      <c r="G44" s="25"/>
      <c r="H44" s="25"/>
      <c r="I44" s="25"/>
      <c r="J44" s="25"/>
      <c r="K44" s="26"/>
      <c r="L44" s="26"/>
      <c r="M44" s="25"/>
      <c r="N44" s="25"/>
      <c r="O44" s="26"/>
      <c r="P44" s="25"/>
      <c r="Q44" s="25"/>
      <c r="R44" s="63"/>
      <c r="S44" s="25"/>
    </row>
    <row r="45" spans="1:19" ht="15" customHeight="1" x14ac:dyDescent="0.35">
      <c r="A45" s="25"/>
      <c r="B45" s="25"/>
      <c r="C45" s="25"/>
      <c r="D45" s="25"/>
      <c r="E45" s="26"/>
      <c r="F45" s="26"/>
      <c r="G45" s="25"/>
      <c r="H45" s="25"/>
      <c r="I45" s="25"/>
      <c r="J45" s="25"/>
      <c r="K45" s="26"/>
      <c r="L45" s="26"/>
      <c r="M45" s="25"/>
      <c r="N45" s="25"/>
      <c r="O45" s="26"/>
      <c r="P45" s="25"/>
      <c r="Q45" s="25"/>
      <c r="R45" s="63"/>
      <c r="S45" s="25"/>
    </row>
    <row r="46" spans="1:19" ht="15" customHeight="1" x14ac:dyDescent="0.35">
      <c r="A46" s="25"/>
      <c r="B46" s="25"/>
      <c r="C46" s="25"/>
      <c r="D46" s="25"/>
      <c r="E46" s="26"/>
      <c r="F46" s="26"/>
      <c r="G46" s="25"/>
      <c r="H46" s="25"/>
      <c r="I46" s="25"/>
      <c r="J46" s="25"/>
      <c r="K46" s="26"/>
      <c r="L46" s="26"/>
      <c r="M46" s="25"/>
      <c r="N46" s="25"/>
      <c r="O46" s="26"/>
      <c r="P46" s="25"/>
      <c r="Q46" s="25"/>
      <c r="R46" s="63"/>
      <c r="S46" s="25"/>
    </row>
    <row r="47" spans="1:19" ht="15" customHeight="1" x14ac:dyDescent="0.35">
      <c r="A47" s="25"/>
      <c r="B47" s="25"/>
      <c r="C47" s="25"/>
      <c r="D47" s="25"/>
      <c r="E47" s="26"/>
      <c r="F47" s="26"/>
      <c r="G47" s="25"/>
      <c r="H47" s="25"/>
      <c r="I47" s="25"/>
      <c r="J47" s="25"/>
      <c r="K47" s="26"/>
      <c r="L47" s="26"/>
      <c r="M47" s="25"/>
      <c r="N47" s="25"/>
      <c r="O47" s="26"/>
      <c r="P47" s="25"/>
      <c r="Q47" s="25"/>
      <c r="R47" s="63"/>
      <c r="S47" s="25"/>
    </row>
    <row r="48" spans="1:19" ht="15" customHeight="1" x14ac:dyDescent="0.35">
      <c r="A48" s="25"/>
      <c r="B48" s="25"/>
      <c r="C48" s="25"/>
      <c r="D48" s="25"/>
      <c r="E48" s="26"/>
      <c r="F48" s="26"/>
      <c r="G48" s="25"/>
      <c r="H48" s="25"/>
      <c r="I48" s="25"/>
      <c r="J48" s="25"/>
      <c r="K48" s="26"/>
      <c r="L48" s="26"/>
      <c r="M48" s="25"/>
      <c r="N48" s="25"/>
      <c r="O48" s="26"/>
      <c r="P48" s="25"/>
      <c r="Q48" s="25"/>
      <c r="R48" s="63"/>
      <c r="S48" s="25"/>
    </row>
    <row r="49" spans="1:25" ht="15" customHeight="1" x14ac:dyDescent="0.35">
      <c r="A49" s="25"/>
      <c r="B49" s="25"/>
      <c r="C49" s="25"/>
      <c r="D49" s="25"/>
      <c r="E49" s="26"/>
      <c r="F49" s="26"/>
      <c r="G49" s="25"/>
      <c r="H49" s="25"/>
      <c r="I49" s="25"/>
      <c r="J49" s="25"/>
      <c r="K49" s="26"/>
      <c r="L49" s="26"/>
      <c r="M49" s="25"/>
      <c r="N49" s="25"/>
      <c r="O49" s="26"/>
      <c r="P49" s="25"/>
      <c r="Q49" s="25"/>
      <c r="R49" s="63"/>
      <c r="S49" s="25"/>
    </row>
    <row r="50" spans="1:25" ht="15" customHeight="1" thickBot="1" x14ac:dyDescent="0.4">
      <c r="A50" s="25"/>
      <c r="B50" s="25"/>
      <c r="C50" s="25"/>
      <c r="D50" s="25"/>
      <c r="E50" s="26"/>
      <c r="F50" s="26"/>
      <c r="G50" s="25"/>
      <c r="H50" s="25"/>
      <c r="I50" s="25"/>
      <c r="J50" s="25"/>
      <c r="K50" s="26"/>
      <c r="L50" s="26"/>
      <c r="M50" s="25"/>
      <c r="N50" s="25"/>
      <c r="O50" s="26"/>
      <c r="P50" s="25"/>
      <c r="Q50" s="25"/>
      <c r="R50" s="63"/>
      <c r="S50" s="25"/>
    </row>
    <row r="51" spans="1:25" ht="15" customHeight="1" thickBot="1" x14ac:dyDescent="0.4">
      <c r="A51" s="25"/>
      <c r="B51" s="25"/>
      <c r="C51" s="25"/>
      <c r="D51" s="25"/>
      <c r="E51" s="26"/>
      <c r="F51" s="26"/>
      <c r="G51" s="25"/>
      <c r="H51" s="25"/>
      <c r="I51" s="25"/>
      <c r="J51" s="25"/>
      <c r="K51" s="26"/>
      <c r="L51" s="26"/>
      <c r="M51" s="25"/>
      <c r="N51" s="25"/>
      <c r="O51" s="26"/>
      <c r="P51" s="25"/>
      <c r="Q51" s="25"/>
      <c r="R51" s="63"/>
      <c r="S51" s="25"/>
      <c r="U51" s="70" t="s">
        <v>39</v>
      </c>
      <c r="V51" s="71"/>
      <c r="X51" s="72" t="s">
        <v>227</v>
      </c>
      <c r="Y51" s="73"/>
    </row>
    <row r="52" spans="1:25" ht="15" customHeight="1" x14ac:dyDescent="0.35">
      <c r="A52" s="25"/>
      <c r="B52" s="25"/>
      <c r="C52" s="25"/>
      <c r="D52" s="25"/>
      <c r="E52" s="26"/>
      <c r="F52" s="26"/>
      <c r="G52" s="25"/>
      <c r="H52" s="25"/>
      <c r="I52" s="25"/>
      <c r="J52" s="25"/>
      <c r="K52" s="26"/>
      <c r="L52" s="26"/>
      <c r="M52" s="25"/>
      <c r="N52" s="25"/>
      <c r="O52" s="26"/>
      <c r="P52" s="25"/>
      <c r="Q52" s="25"/>
      <c r="R52" s="63"/>
      <c r="S52" s="25"/>
      <c r="U52" s="11" t="s">
        <v>52</v>
      </c>
      <c r="V52" s="1">
        <v>1240</v>
      </c>
      <c r="X52" s="11" t="s">
        <v>93</v>
      </c>
      <c r="Y52" s="42">
        <f>GETPIVOTDATA("Diagnosis",$X$2)/V52*10000</f>
        <v>129.03225806451613</v>
      </c>
    </row>
    <row r="53" spans="1:25" ht="15" customHeight="1" x14ac:dyDescent="0.35">
      <c r="A53" s="25"/>
      <c r="B53" s="25"/>
      <c r="C53" s="25"/>
      <c r="D53" s="25"/>
      <c r="E53" s="26"/>
      <c r="F53" s="26"/>
      <c r="G53" s="25"/>
      <c r="H53" s="25"/>
      <c r="I53" s="25"/>
      <c r="J53" s="25"/>
      <c r="K53" s="26"/>
      <c r="L53" s="26"/>
      <c r="M53" s="25"/>
      <c r="N53" s="25"/>
      <c r="O53" s="26"/>
      <c r="P53" s="25"/>
      <c r="Q53" s="25"/>
      <c r="R53" s="63"/>
      <c r="S53" s="25"/>
      <c r="U53" s="11" t="s">
        <v>53</v>
      </c>
      <c r="V53" s="43">
        <f>GETPIVOTDATA("Antibiotic",$AA$2)/V52*1000</f>
        <v>12.903225806451612</v>
      </c>
      <c r="X53" s="34" t="s">
        <v>213</v>
      </c>
      <c r="Y53" s="42">
        <f>SUMIF(Y54:Y55,"&gt;0")</f>
        <v>24.193548387096776</v>
      </c>
    </row>
    <row r="54" spans="1:25" ht="15" customHeight="1" x14ac:dyDescent="0.35">
      <c r="A54" s="25"/>
      <c r="B54" s="25"/>
      <c r="C54" s="25"/>
      <c r="D54" s="25"/>
      <c r="E54" s="26"/>
      <c r="F54" s="26"/>
      <c r="G54" s="25"/>
      <c r="H54" s="25"/>
      <c r="I54" s="25"/>
      <c r="J54" s="25"/>
      <c r="K54" s="26"/>
      <c r="L54" s="26"/>
      <c r="M54" s="25"/>
      <c r="N54" s="25"/>
      <c r="O54" s="26"/>
      <c r="P54" s="25"/>
      <c r="Q54" s="25"/>
      <c r="R54" s="63"/>
      <c r="S54" s="25"/>
      <c r="U54" s="11" t="s">
        <v>54</v>
      </c>
      <c r="V54" s="43">
        <f>GETPIVOTDATA("Days of Therapy",$AV$2)/V52*1000</f>
        <v>79.838709677419345</v>
      </c>
      <c r="X54" s="41" t="s">
        <v>212</v>
      </c>
      <c r="Y54" s="47">
        <f>IFERROR(GETPIVOTDATA("Diagnosis",$X$2,"Diagnosis","Urinary tract infection (without catheter)")/V52*10000,0)</f>
        <v>24.193548387096776</v>
      </c>
    </row>
    <row r="55" spans="1:25" ht="15" customHeight="1" x14ac:dyDescent="0.35">
      <c r="A55" s="25"/>
      <c r="B55" s="25"/>
      <c r="C55" s="25"/>
      <c r="D55" s="25"/>
      <c r="E55" s="26"/>
      <c r="F55" s="26"/>
      <c r="G55" s="25"/>
      <c r="H55" s="25"/>
      <c r="I55" s="25"/>
      <c r="J55" s="25"/>
      <c r="K55" s="26"/>
      <c r="L55" s="26"/>
      <c r="M55" s="25"/>
      <c r="N55" s="25"/>
      <c r="O55" s="26"/>
      <c r="P55" s="25"/>
      <c r="Q55" s="25"/>
      <c r="R55" s="63"/>
      <c r="S55" s="25"/>
      <c r="U55" s="11" t="s">
        <v>229</v>
      </c>
      <c r="V55" s="44">
        <f>IFERROR(GETPIVOTDATA("SBAR Usage and Completeness",$BE$2,"SBAR Usage and Completeness","SBAR used and complete")/GETPIVOTDATA("SBAR Usage and Completeness",$BE$2),0)</f>
        <v>0.35714285714285715</v>
      </c>
      <c r="X55" s="41" t="s">
        <v>214</v>
      </c>
      <c r="Y55" s="47">
        <f>IFERROR(GETPIVOTDATA("Diagnosis",$X$2,"Diagnosis","Urinary tract infection (with catheter)")/V52*10000,0)</f>
        <v>0</v>
      </c>
    </row>
    <row r="56" spans="1:25" ht="15" customHeight="1" x14ac:dyDescent="0.35">
      <c r="A56" s="25"/>
      <c r="B56" s="25"/>
      <c r="C56" s="25"/>
      <c r="D56" s="25"/>
      <c r="E56" s="26"/>
      <c r="F56" s="26"/>
      <c r="G56" s="25"/>
      <c r="H56" s="25"/>
      <c r="I56" s="25"/>
      <c r="J56" s="25"/>
      <c r="K56" s="26"/>
      <c r="L56" s="26"/>
      <c r="M56" s="25"/>
      <c r="N56" s="25"/>
      <c r="O56" s="26"/>
      <c r="P56" s="25"/>
      <c r="Q56" s="25"/>
      <c r="R56" s="63"/>
      <c r="S56" s="25"/>
      <c r="U56" s="45" t="s">
        <v>56</v>
      </c>
      <c r="V56" s="46">
        <f>IFERROR(GETPIVOTDATA("SBAR Usage and Completeness",$BE$2,"SBAR Usage and Completeness","SBAR used and complete","Criteria Met to Start Antimicrobials?","Yes")/GETPIVOTDATA("SBAR Usage and Completeness",$BE$2,"SBAR Usage and Completeness","SBAR used and complete"),0)</f>
        <v>0.6</v>
      </c>
      <c r="X56" s="34" t="s">
        <v>96</v>
      </c>
      <c r="Y56" s="42">
        <f>SUMIF(Y57:Y60,"&gt;0")</f>
        <v>80.645161290322577</v>
      </c>
    </row>
    <row r="57" spans="1:25" ht="15" customHeight="1" x14ac:dyDescent="0.35">
      <c r="A57" s="25"/>
      <c r="B57" s="25"/>
      <c r="C57" s="25"/>
      <c r="D57" s="25"/>
      <c r="E57" s="26"/>
      <c r="F57" s="26"/>
      <c r="G57" s="25"/>
      <c r="H57" s="25"/>
      <c r="I57" s="25"/>
      <c r="J57" s="25"/>
      <c r="K57" s="26"/>
      <c r="L57" s="26"/>
      <c r="M57" s="25"/>
      <c r="N57" s="25"/>
      <c r="O57" s="26"/>
      <c r="P57" s="25"/>
      <c r="Q57" s="25"/>
      <c r="R57" s="63"/>
      <c r="S57" s="25"/>
      <c r="U57" s="11" t="s">
        <v>230</v>
      </c>
      <c r="V57" s="44">
        <f>IFERROR(GETPIVOTDATA("SBAR Usage and Completeness",$BE$2,"SBAR Usage and Completeness","SBAR used but incomplete")/GETPIVOTDATA("SBAR Usage and Completeness",$BE$2),0)</f>
        <v>0.42857142857142855</v>
      </c>
      <c r="X57" s="41" t="s">
        <v>51</v>
      </c>
      <c r="Y57" s="47">
        <f>IFERROR(GETPIVOTDATA("Diagnosis",$X$2,"Diagnosis","pneumonia")/V52*10000,0)</f>
        <v>32.258064516129032</v>
      </c>
    </row>
    <row r="58" spans="1:25" ht="15" customHeight="1" x14ac:dyDescent="0.35">
      <c r="A58" s="25"/>
      <c r="B58" s="25"/>
      <c r="C58" s="25"/>
      <c r="D58" s="25"/>
      <c r="E58" s="26"/>
      <c r="F58" s="26"/>
      <c r="G58" s="25"/>
      <c r="H58" s="25"/>
      <c r="I58" s="25"/>
      <c r="J58" s="25"/>
      <c r="K58" s="26"/>
      <c r="L58" s="26"/>
      <c r="M58" s="25"/>
      <c r="N58" s="25"/>
      <c r="O58" s="26"/>
      <c r="P58" s="25"/>
      <c r="Q58" s="25"/>
      <c r="R58" s="63"/>
      <c r="S58" s="25"/>
      <c r="U58" s="11" t="s">
        <v>231</v>
      </c>
      <c r="V58" s="44">
        <f>IFERROR(GETPIVOTDATA("SBAR Usage and Completeness",$BE$2,"SBAR Usage and Completeness","SBAR not used")/GETPIVOTDATA("SBAR Usage and Completeness",$BE$2),0)</f>
        <v>0.21428571428571427</v>
      </c>
      <c r="X58" s="41" t="s">
        <v>211</v>
      </c>
      <c r="Y58" s="47">
        <f>IFERROR(GETPIVOTDATA("Diagnosis",$X$2,"Diagnosis","influenza-like illness")/V52*10000,0)</f>
        <v>40.322580645161288</v>
      </c>
    </row>
    <row r="59" spans="1:25" ht="15" customHeight="1" x14ac:dyDescent="0.35">
      <c r="A59" s="25"/>
      <c r="B59" s="25"/>
      <c r="C59" s="25"/>
      <c r="D59" s="25"/>
      <c r="E59" s="26"/>
      <c r="F59" s="26"/>
      <c r="G59" s="25"/>
      <c r="H59" s="25"/>
      <c r="I59" s="25"/>
      <c r="J59" s="25"/>
      <c r="K59" s="26"/>
      <c r="L59" s="26"/>
      <c r="M59" s="25"/>
      <c r="N59" s="25"/>
      <c r="O59" s="26"/>
      <c r="P59" s="25"/>
      <c r="Q59" s="25"/>
      <c r="R59" s="63"/>
      <c r="S59" s="25"/>
      <c r="U59" s="11" t="s">
        <v>218</v>
      </c>
      <c r="V59" s="43">
        <f>IFERROR(GETPIVOTDATA("Microbiology Test Sent",$AS$2,"Microbiology Test Sent","Urinalysis and reflex culture and sensitivities")/V52*10000,0)</f>
        <v>24.193548387096776</v>
      </c>
      <c r="X59" s="41" t="s">
        <v>104</v>
      </c>
      <c r="Y59" s="47">
        <f>IFERROR(GETPIVOTDATA("Diagnosis",$X$2,"Diagnosis","bronchitis or tracheobronchitis")/V52*10000,0)</f>
        <v>8.064516129032258</v>
      </c>
    </row>
    <row r="60" spans="1:25" ht="15" customHeight="1" x14ac:dyDescent="0.35">
      <c r="A60" s="25"/>
      <c r="B60" s="25"/>
      <c r="C60" s="25"/>
      <c r="D60" s="25"/>
      <c r="E60" s="26"/>
      <c r="F60" s="26"/>
      <c r="G60" s="25"/>
      <c r="H60" s="25"/>
      <c r="I60" s="25"/>
      <c r="J60" s="25"/>
      <c r="K60" s="26"/>
      <c r="L60" s="26"/>
      <c r="M60" s="25"/>
      <c r="N60" s="25"/>
      <c r="O60" s="26"/>
      <c r="P60" s="25"/>
      <c r="Q60" s="25"/>
      <c r="R60" s="63"/>
      <c r="S60" s="25"/>
      <c r="U60" s="11"/>
      <c r="V60" s="10"/>
      <c r="X60" s="41" t="s">
        <v>107</v>
      </c>
      <c r="Y60" s="47">
        <f>IFERROR(GETPIVOTDATA("Diagnosis",$X$2,"Diagnosis","common cold syndrome or pharyngitis")/V52*10000,0)</f>
        <v>0</v>
      </c>
    </row>
    <row r="61" spans="1:25" ht="15" customHeight="1" x14ac:dyDescent="0.35">
      <c r="A61" s="25"/>
      <c r="B61" s="25"/>
      <c r="C61" s="25"/>
      <c r="D61" s="25"/>
      <c r="E61" s="26"/>
      <c r="F61" s="26"/>
      <c r="G61" s="25"/>
      <c r="H61" s="25"/>
      <c r="I61" s="25"/>
      <c r="J61" s="25"/>
      <c r="K61" s="26"/>
      <c r="L61" s="26"/>
      <c r="M61" s="25"/>
      <c r="N61" s="25"/>
      <c r="O61" s="26"/>
      <c r="P61" s="25"/>
      <c r="Q61" s="25"/>
      <c r="R61" s="63"/>
      <c r="S61" s="25"/>
      <c r="X61" s="33" t="s">
        <v>88</v>
      </c>
      <c r="Y61" s="42">
        <f>IFERROR(GETPIVOTDATA("Diagnosis",$X$2,"Diagnosis","cellulitis, soft tissue, or wound infection")/V52*10000,0)</f>
        <v>8.064516129032258</v>
      </c>
    </row>
    <row r="62" spans="1:25" ht="15" customHeight="1" x14ac:dyDescent="0.35">
      <c r="A62" s="25"/>
      <c r="B62" s="25"/>
      <c r="C62" s="25"/>
      <c r="D62" s="25"/>
      <c r="E62" s="26"/>
      <c r="F62" s="26"/>
      <c r="G62" s="25"/>
      <c r="H62" s="25"/>
      <c r="I62" s="25"/>
      <c r="J62" s="25"/>
      <c r="K62" s="26"/>
      <c r="L62" s="26"/>
      <c r="M62" s="25"/>
      <c r="N62" s="25"/>
      <c r="O62" s="26"/>
      <c r="P62" s="25"/>
      <c r="Q62" s="25"/>
      <c r="R62" s="63"/>
      <c r="S62" s="25"/>
      <c r="X62" s="34" t="s">
        <v>97</v>
      </c>
      <c r="Y62" s="42">
        <f>SUMIF(Y63:Y65,"&gt;0")</f>
        <v>16.129032258064516</v>
      </c>
    </row>
    <row r="63" spans="1:25" ht="15" customHeight="1" x14ac:dyDescent="0.35">
      <c r="A63" s="25"/>
      <c r="B63" s="25"/>
      <c r="C63" s="25"/>
      <c r="D63" s="25"/>
      <c r="E63" s="26"/>
      <c r="F63" s="26"/>
      <c r="G63" s="25"/>
      <c r="H63" s="25"/>
      <c r="I63" s="25"/>
      <c r="J63" s="25"/>
      <c r="K63" s="26"/>
      <c r="L63" s="26"/>
      <c r="M63" s="25"/>
      <c r="N63" s="25"/>
      <c r="O63" s="26"/>
      <c r="P63" s="25"/>
      <c r="Q63" s="25"/>
      <c r="R63" s="63"/>
      <c r="S63" s="25"/>
      <c r="X63" s="41" t="s">
        <v>232</v>
      </c>
      <c r="Y63" s="47">
        <f>IFERROR(GETPIVOTDATA("Diagnosis",$X$2,"Diagnosis","Clostridium difficle infection")/V52*10000,0)</f>
        <v>8.064516129032258</v>
      </c>
    </row>
    <row r="64" spans="1:25" ht="15" customHeight="1" x14ac:dyDescent="0.35">
      <c r="A64" s="25"/>
      <c r="B64" s="25"/>
      <c r="C64" s="25"/>
      <c r="D64" s="25"/>
      <c r="E64" s="26"/>
      <c r="F64" s="26"/>
      <c r="G64" s="25"/>
      <c r="H64" s="25"/>
      <c r="I64" s="25"/>
      <c r="J64" s="25"/>
      <c r="K64" s="26"/>
      <c r="L64" s="26"/>
      <c r="M64" s="25"/>
      <c r="N64" s="25"/>
      <c r="O64" s="26"/>
      <c r="P64" s="25"/>
      <c r="Q64" s="25"/>
      <c r="R64" s="63"/>
      <c r="S64" s="25"/>
      <c r="X64" s="41" t="s">
        <v>82</v>
      </c>
      <c r="Y64" s="47">
        <f>IFERROR(GETPIVOTDATA("Diagnosis",$X$2,"Diagnosis","gastroenteritis")/V52*10000,0)</f>
        <v>8.064516129032258</v>
      </c>
    </row>
    <row r="65" spans="1:25" ht="15" customHeight="1" x14ac:dyDescent="0.35">
      <c r="A65" s="25"/>
      <c r="B65" s="25"/>
      <c r="C65" s="25"/>
      <c r="D65" s="25"/>
      <c r="E65" s="26"/>
      <c r="F65" s="26"/>
      <c r="G65" s="25"/>
      <c r="H65" s="25"/>
      <c r="I65" s="25"/>
      <c r="J65" s="25"/>
      <c r="K65" s="26"/>
      <c r="L65" s="26"/>
      <c r="M65" s="25"/>
      <c r="N65" s="25"/>
      <c r="O65" s="26"/>
      <c r="P65" s="25"/>
      <c r="Q65" s="25"/>
      <c r="R65" s="63"/>
      <c r="S65" s="25"/>
      <c r="X65" s="41" t="s">
        <v>110</v>
      </c>
      <c r="Y65" s="47">
        <f>IFERROR(GETPIVOTDATA("Diagnosis",$X$2,"Diagnosis","norovirus gastroenteritis")/V54*10000,0)</f>
        <v>0</v>
      </c>
    </row>
    <row r="66" spans="1:25" ht="15" customHeight="1" x14ac:dyDescent="0.35">
      <c r="A66" s="25"/>
      <c r="B66" s="25"/>
      <c r="C66" s="25"/>
      <c r="D66" s="25"/>
      <c r="E66" s="26"/>
      <c r="F66" s="26"/>
      <c r="G66" s="25"/>
      <c r="H66" s="25"/>
      <c r="I66" s="25"/>
      <c r="J66" s="25"/>
      <c r="K66" s="26"/>
      <c r="L66" s="26"/>
      <c r="M66" s="25"/>
      <c r="N66" s="25"/>
      <c r="O66" s="26"/>
      <c r="P66" s="25"/>
      <c r="Q66" s="25"/>
      <c r="R66" s="63"/>
      <c r="S66" s="25"/>
    </row>
    <row r="67" spans="1:25" ht="15" customHeight="1" x14ac:dyDescent="0.35">
      <c r="A67" s="25"/>
      <c r="B67" s="25"/>
      <c r="C67" s="25"/>
      <c r="D67" s="25"/>
      <c r="E67" s="26"/>
      <c r="F67" s="26"/>
      <c r="G67" s="25"/>
      <c r="H67" s="25"/>
      <c r="I67" s="25"/>
      <c r="J67" s="25"/>
      <c r="K67" s="26"/>
      <c r="L67" s="26"/>
      <c r="M67" s="25"/>
      <c r="N67" s="25"/>
      <c r="O67" s="26"/>
      <c r="P67" s="25"/>
      <c r="Q67" s="25"/>
      <c r="R67" s="63"/>
      <c r="S67" s="25"/>
    </row>
    <row r="68" spans="1:25" ht="15" customHeight="1" x14ac:dyDescent="0.35">
      <c r="A68" s="25"/>
      <c r="B68" s="25"/>
      <c r="C68" s="25"/>
      <c r="D68" s="25"/>
      <c r="E68" s="26"/>
      <c r="F68" s="26"/>
      <c r="G68" s="25"/>
      <c r="H68" s="25"/>
      <c r="I68" s="25"/>
      <c r="J68" s="25"/>
      <c r="K68" s="26"/>
      <c r="L68" s="26"/>
      <c r="M68" s="25"/>
      <c r="N68" s="25"/>
      <c r="O68" s="26"/>
      <c r="P68" s="25"/>
      <c r="Q68" s="25"/>
      <c r="R68" s="63"/>
      <c r="S68" s="25"/>
    </row>
    <row r="69" spans="1:25" ht="15" customHeight="1" x14ac:dyDescent="0.35">
      <c r="A69" s="25"/>
      <c r="B69" s="25"/>
      <c r="C69" s="25"/>
      <c r="D69" s="25"/>
      <c r="E69" s="26"/>
      <c r="F69" s="26"/>
      <c r="G69" s="25"/>
      <c r="H69" s="25"/>
      <c r="I69" s="25"/>
      <c r="J69" s="25"/>
      <c r="K69" s="26"/>
      <c r="L69" s="26"/>
      <c r="M69" s="25"/>
      <c r="N69" s="25"/>
      <c r="O69" s="26"/>
      <c r="P69" s="25"/>
      <c r="Q69" s="25"/>
      <c r="R69" s="63"/>
      <c r="S69" s="25"/>
    </row>
    <row r="70" spans="1:25" ht="15" customHeight="1" x14ac:dyDescent="0.35">
      <c r="A70" s="25"/>
      <c r="B70" s="25"/>
      <c r="C70" s="25"/>
      <c r="D70" s="25"/>
      <c r="E70" s="26"/>
      <c r="F70" s="26"/>
      <c r="G70" s="25"/>
      <c r="H70" s="25"/>
      <c r="I70" s="25"/>
      <c r="J70" s="25"/>
      <c r="K70" s="26"/>
      <c r="L70" s="26"/>
      <c r="M70" s="25"/>
      <c r="N70" s="25"/>
      <c r="O70" s="26"/>
      <c r="P70" s="25"/>
      <c r="Q70" s="25"/>
      <c r="R70" s="63"/>
      <c r="S70" s="25"/>
    </row>
    <row r="71" spans="1:25" ht="15" customHeight="1" x14ac:dyDescent="0.35">
      <c r="A71" s="25"/>
      <c r="B71" s="25"/>
      <c r="C71" s="25"/>
      <c r="D71" s="25"/>
      <c r="E71" s="26"/>
      <c r="F71" s="26"/>
      <c r="G71" s="25"/>
      <c r="H71" s="25"/>
      <c r="I71" s="25"/>
      <c r="J71" s="25"/>
      <c r="K71" s="26"/>
      <c r="L71" s="26"/>
      <c r="M71" s="25"/>
      <c r="N71" s="25"/>
      <c r="O71" s="26"/>
      <c r="P71" s="25"/>
      <c r="Q71" s="25"/>
      <c r="R71" s="63"/>
      <c r="S71" s="25"/>
    </row>
    <row r="72" spans="1:25" ht="15" customHeight="1" x14ac:dyDescent="0.35">
      <c r="A72" s="25"/>
      <c r="B72" s="25"/>
      <c r="C72" s="25"/>
      <c r="D72" s="25"/>
      <c r="E72" s="26"/>
      <c r="F72" s="26"/>
      <c r="G72" s="25"/>
      <c r="H72" s="25"/>
      <c r="I72" s="25"/>
      <c r="J72" s="25"/>
      <c r="K72" s="26"/>
      <c r="L72" s="26"/>
      <c r="M72" s="25"/>
      <c r="N72" s="25"/>
      <c r="O72" s="26"/>
      <c r="P72" s="25"/>
      <c r="Q72" s="25"/>
      <c r="R72" s="63"/>
      <c r="S72" s="25"/>
      <c r="Y72"/>
    </row>
    <row r="73" spans="1:25" ht="15" customHeight="1" x14ac:dyDescent="0.35">
      <c r="A73" s="25"/>
      <c r="B73" s="25"/>
      <c r="C73" s="25"/>
      <c r="D73" s="25"/>
      <c r="E73" s="26"/>
      <c r="F73" s="26"/>
      <c r="G73" s="25"/>
      <c r="H73" s="25"/>
      <c r="I73" s="25"/>
      <c r="J73" s="25"/>
      <c r="K73" s="26"/>
      <c r="L73" s="26"/>
      <c r="M73" s="25"/>
      <c r="N73" s="25"/>
      <c r="O73" s="26"/>
      <c r="P73" s="25"/>
      <c r="Q73" s="25"/>
      <c r="R73" s="63"/>
      <c r="S73" s="25"/>
      <c r="Y73"/>
    </row>
    <row r="74" spans="1:25" ht="15" customHeight="1" x14ac:dyDescent="0.35">
      <c r="A74" s="25"/>
      <c r="B74" s="25"/>
      <c r="C74" s="25"/>
      <c r="D74" s="25"/>
      <c r="E74" s="26"/>
      <c r="F74" s="26"/>
      <c r="G74" s="25"/>
      <c r="H74" s="25"/>
      <c r="I74" s="25"/>
      <c r="J74" s="25"/>
      <c r="K74" s="26"/>
      <c r="L74" s="26"/>
      <c r="M74" s="25"/>
      <c r="N74" s="25"/>
      <c r="O74" s="26"/>
      <c r="P74" s="25"/>
      <c r="Q74" s="25"/>
      <c r="R74" s="63"/>
      <c r="S74" s="25"/>
      <c r="Y74"/>
    </row>
    <row r="75" spans="1:25" ht="15" customHeight="1" x14ac:dyDescent="0.35">
      <c r="A75" s="25"/>
      <c r="B75" s="25"/>
      <c r="C75" s="25"/>
      <c r="D75" s="25"/>
      <c r="E75" s="26"/>
      <c r="F75" s="26"/>
      <c r="G75" s="25"/>
      <c r="H75" s="25"/>
      <c r="I75" s="25"/>
      <c r="J75" s="25"/>
      <c r="K75" s="26"/>
      <c r="L75" s="26"/>
      <c r="M75" s="25"/>
      <c r="N75" s="25"/>
      <c r="O75" s="26"/>
      <c r="P75" s="25"/>
      <c r="Q75" s="25"/>
      <c r="R75" s="63"/>
      <c r="S75" s="25"/>
      <c r="Y75"/>
    </row>
    <row r="76" spans="1:25" ht="15" customHeight="1" x14ac:dyDescent="0.35">
      <c r="A76" s="25"/>
      <c r="B76" s="25"/>
      <c r="C76" s="25"/>
      <c r="D76" s="25"/>
      <c r="E76" s="26"/>
      <c r="F76" s="26"/>
      <c r="G76" s="25"/>
      <c r="H76" s="25"/>
      <c r="I76" s="25"/>
      <c r="J76" s="25"/>
      <c r="K76" s="26"/>
      <c r="L76" s="26"/>
      <c r="M76" s="25"/>
      <c r="N76" s="25"/>
      <c r="O76" s="26"/>
      <c r="P76" s="25"/>
      <c r="Q76" s="25"/>
      <c r="R76" s="63"/>
      <c r="S76" s="25"/>
      <c r="Y76"/>
    </row>
    <row r="77" spans="1:25" ht="15" customHeight="1" x14ac:dyDescent="0.35">
      <c r="A77" s="25"/>
      <c r="B77" s="25"/>
      <c r="C77" s="25"/>
      <c r="D77" s="25"/>
      <c r="E77" s="26"/>
      <c r="F77" s="26"/>
      <c r="G77" s="25"/>
      <c r="H77" s="25"/>
      <c r="I77" s="25"/>
      <c r="J77" s="25"/>
      <c r="K77" s="26"/>
      <c r="L77" s="26"/>
      <c r="M77" s="25"/>
      <c r="N77" s="25"/>
      <c r="O77" s="26"/>
      <c r="P77" s="25"/>
      <c r="Q77" s="25"/>
      <c r="R77" s="63"/>
      <c r="S77" s="25"/>
      <c r="W77"/>
      <c r="X77"/>
      <c r="Y77"/>
    </row>
    <row r="78" spans="1:25" ht="15" customHeight="1" x14ac:dyDescent="0.35">
      <c r="A78" s="25"/>
      <c r="B78" s="25"/>
      <c r="C78" s="25"/>
      <c r="D78" s="25"/>
      <c r="E78" s="26"/>
      <c r="F78" s="26"/>
      <c r="G78" s="25"/>
      <c r="H78" s="25"/>
      <c r="I78" s="25"/>
      <c r="J78" s="25"/>
      <c r="K78" s="26"/>
      <c r="L78" s="26"/>
      <c r="M78" s="25"/>
      <c r="N78" s="25"/>
      <c r="O78" s="26"/>
      <c r="P78" s="25"/>
      <c r="Q78" s="25"/>
      <c r="R78" s="63"/>
      <c r="S78" s="25"/>
    </row>
    <row r="79" spans="1:25" ht="15" customHeight="1" x14ac:dyDescent="0.35">
      <c r="A79" s="25"/>
      <c r="B79" s="25"/>
      <c r="C79" s="25"/>
      <c r="D79" s="25"/>
      <c r="E79" s="26"/>
      <c r="F79" s="26"/>
      <c r="G79" s="25"/>
      <c r="H79" s="25"/>
      <c r="I79" s="25"/>
      <c r="J79" s="25"/>
      <c r="K79" s="26"/>
      <c r="L79" s="26"/>
      <c r="M79" s="25"/>
      <c r="N79" s="25"/>
      <c r="O79" s="26"/>
      <c r="P79" s="25"/>
      <c r="Q79" s="25"/>
      <c r="R79" s="63"/>
      <c r="S79" s="25"/>
    </row>
    <row r="80" spans="1:25" ht="15" customHeight="1" x14ac:dyDescent="0.35">
      <c r="A80" s="25"/>
      <c r="B80" s="25"/>
      <c r="C80" s="25"/>
      <c r="D80" s="25"/>
      <c r="E80" s="26"/>
      <c r="F80" s="26"/>
      <c r="G80" s="25"/>
      <c r="H80" s="25"/>
      <c r="I80" s="25"/>
      <c r="J80" s="25"/>
      <c r="K80" s="26"/>
      <c r="L80" s="26"/>
      <c r="M80" s="25"/>
      <c r="N80" s="25"/>
      <c r="O80" s="26"/>
      <c r="P80" s="25"/>
      <c r="Q80" s="25"/>
      <c r="R80" s="63"/>
      <c r="S80" s="25"/>
    </row>
    <row r="81" spans="1:19" ht="15" customHeight="1" x14ac:dyDescent="0.35">
      <c r="A81" s="25"/>
      <c r="B81" s="25"/>
      <c r="C81" s="25"/>
      <c r="D81" s="25"/>
      <c r="E81" s="26"/>
      <c r="F81" s="26"/>
      <c r="G81" s="25"/>
      <c r="H81" s="25"/>
      <c r="I81" s="25"/>
      <c r="J81" s="25"/>
      <c r="K81" s="26"/>
      <c r="L81" s="26"/>
      <c r="M81" s="25"/>
      <c r="N81" s="25"/>
      <c r="O81" s="26"/>
      <c r="P81" s="25"/>
      <c r="Q81" s="25"/>
      <c r="R81" s="63"/>
      <c r="S81" s="25"/>
    </row>
    <row r="82" spans="1:19" ht="15" customHeight="1" x14ac:dyDescent="0.35">
      <c r="A82" s="25"/>
      <c r="B82" s="25"/>
      <c r="C82" s="25"/>
      <c r="D82" s="25"/>
      <c r="E82" s="26"/>
      <c r="F82" s="26"/>
      <c r="G82" s="25"/>
      <c r="H82" s="25"/>
      <c r="I82" s="25"/>
      <c r="J82" s="25"/>
      <c r="K82" s="26"/>
      <c r="L82" s="26"/>
      <c r="M82" s="25"/>
      <c r="N82" s="25"/>
      <c r="O82" s="26"/>
      <c r="P82" s="25"/>
      <c r="Q82" s="25"/>
      <c r="R82" s="63"/>
      <c r="S82" s="25"/>
    </row>
    <row r="83" spans="1:19" ht="15" customHeight="1" x14ac:dyDescent="0.35">
      <c r="A83" s="25"/>
      <c r="B83" s="25"/>
      <c r="C83" s="25"/>
      <c r="D83" s="25"/>
      <c r="E83" s="26"/>
      <c r="F83" s="26"/>
      <c r="G83" s="25"/>
      <c r="H83" s="25"/>
      <c r="I83" s="25"/>
      <c r="J83" s="25"/>
      <c r="K83" s="26"/>
      <c r="L83" s="26"/>
      <c r="M83" s="25"/>
      <c r="N83" s="25"/>
      <c r="O83" s="26"/>
      <c r="P83" s="25"/>
      <c r="Q83" s="25"/>
      <c r="R83" s="63"/>
      <c r="S83" s="25"/>
    </row>
    <row r="84" spans="1:19" ht="15" customHeight="1" x14ac:dyDescent="0.35">
      <c r="A84" s="25"/>
      <c r="B84" s="25"/>
      <c r="C84" s="25"/>
      <c r="D84" s="25"/>
      <c r="E84" s="26"/>
      <c r="F84" s="26"/>
      <c r="G84" s="25"/>
      <c r="H84" s="25"/>
      <c r="I84" s="25"/>
      <c r="J84" s="25"/>
      <c r="K84" s="26"/>
      <c r="L84" s="26"/>
      <c r="M84" s="25"/>
      <c r="N84" s="25"/>
      <c r="O84" s="26"/>
      <c r="P84" s="25"/>
      <c r="Q84" s="25"/>
      <c r="R84" s="63"/>
      <c r="S84" s="25"/>
    </row>
    <row r="85" spans="1:19" ht="15" customHeight="1" x14ac:dyDescent="0.35">
      <c r="A85" s="25"/>
      <c r="B85" s="25"/>
      <c r="C85" s="25"/>
      <c r="D85" s="25"/>
      <c r="E85" s="26"/>
      <c r="F85" s="26"/>
      <c r="G85" s="25"/>
      <c r="H85" s="25"/>
      <c r="I85" s="25"/>
      <c r="J85" s="25"/>
      <c r="K85" s="26"/>
      <c r="L85" s="26"/>
      <c r="M85" s="25"/>
      <c r="N85" s="25"/>
      <c r="O85" s="26"/>
      <c r="P85" s="25"/>
      <c r="Q85" s="25"/>
      <c r="R85" s="63"/>
      <c r="S85" s="25"/>
    </row>
    <row r="86" spans="1:19" ht="15" customHeight="1" x14ac:dyDescent="0.35">
      <c r="A86" s="25"/>
      <c r="B86" s="25"/>
      <c r="C86" s="25"/>
      <c r="D86" s="25"/>
      <c r="E86" s="26"/>
      <c r="F86" s="26"/>
      <c r="G86" s="25"/>
      <c r="H86" s="25"/>
      <c r="I86" s="25"/>
      <c r="J86" s="25"/>
      <c r="K86" s="26"/>
      <c r="L86" s="26"/>
      <c r="M86" s="25"/>
      <c r="N86" s="25"/>
      <c r="O86" s="26"/>
      <c r="P86" s="25"/>
      <c r="Q86" s="25"/>
      <c r="R86" s="63"/>
      <c r="S86" s="25"/>
    </row>
    <row r="87" spans="1:19" ht="15" customHeight="1" x14ac:dyDescent="0.35">
      <c r="A87" s="25"/>
      <c r="B87" s="25"/>
      <c r="C87" s="25"/>
      <c r="D87" s="25"/>
      <c r="E87" s="26"/>
      <c r="F87" s="26"/>
      <c r="G87" s="25"/>
      <c r="H87" s="25"/>
      <c r="I87" s="25"/>
      <c r="J87" s="25"/>
      <c r="K87" s="26"/>
      <c r="L87" s="26"/>
      <c r="M87" s="25"/>
      <c r="N87" s="25"/>
      <c r="O87" s="26"/>
      <c r="P87" s="25"/>
      <c r="Q87" s="25"/>
      <c r="R87" s="63"/>
      <c r="S87" s="25"/>
    </row>
    <row r="88" spans="1:19" ht="15" customHeight="1" x14ac:dyDescent="0.35">
      <c r="A88" s="25"/>
      <c r="B88" s="25"/>
      <c r="C88" s="25"/>
      <c r="D88" s="25"/>
      <c r="E88" s="26"/>
      <c r="F88" s="26"/>
      <c r="G88" s="25"/>
      <c r="H88" s="25"/>
      <c r="I88" s="25"/>
      <c r="J88" s="25"/>
      <c r="K88" s="26"/>
      <c r="L88" s="26"/>
      <c r="M88" s="25"/>
      <c r="N88" s="25"/>
      <c r="O88" s="26"/>
      <c r="P88" s="25"/>
      <c r="Q88" s="25"/>
      <c r="R88" s="63"/>
      <c r="S88" s="25"/>
    </row>
    <row r="89" spans="1:19" ht="15" customHeight="1" x14ac:dyDescent="0.35">
      <c r="A89" s="25"/>
      <c r="B89" s="25"/>
      <c r="C89" s="25"/>
      <c r="D89" s="25"/>
      <c r="E89" s="26"/>
      <c r="F89" s="26"/>
      <c r="G89" s="25"/>
      <c r="H89" s="25"/>
      <c r="I89" s="25"/>
      <c r="J89" s="25"/>
      <c r="K89" s="26"/>
      <c r="L89" s="26"/>
      <c r="M89" s="25"/>
      <c r="N89" s="25"/>
      <c r="O89" s="26"/>
      <c r="P89" s="25"/>
      <c r="Q89" s="25"/>
      <c r="R89" s="63"/>
      <c r="S89" s="25"/>
    </row>
    <row r="90" spans="1:19" ht="15" customHeight="1" x14ac:dyDescent="0.35">
      <c r="A90" s="25"/>
      <c r="B90" s="25"/>
      <c r="C90" s="25"/>
      <c r="D90" s="25"/>
      <c r="E90" s="26"/>
      <c r="F90" s="26"/>
      <c r="G90" s="25"/>
      <c r="H90" s="25"/>
      <c r="I90" s="25"/>
      <c r="J90" s="25"/>
      <c r="K90" s="26"/>
      <c r="L90" s="26"/>
      <c r="M90" s="25"/>
      <c r="N90" s="25"/>
      <c r="O90" s="26"/>
      <c r="P90" s="25"/>
      <c r="Q90" s="25"/>
      <c r="R90" s="63"/>
      <c r="S90" s="25"/>
    </row>
    <row r="91" spans="1:19" ht="15" customHeight="1" x14ac:dyDescent="0.35">
      <c r="A91" s="25"/>
      <c r="B91" s="25"/>
      <c r="C91" s="25"/>
      <c r="D91" s="25"/>
      <c r="E91" s="26"/>
      <c r="F91" s="26"/>
      <c r="G91" s="25"/>
      <c r="H91" s="25"/>
      <c r="I91" s="25"/>
      <c r="J91" s="25"/>
      <c r="K91" s="26"/>
      <c r="L91" s="26"/>
      <c r="M91" s="25"/>
      <c r="N91" s="25"/>
      <c r="O91" s="26"/>
      <c r="P91" s="25"/>
      <c r="Q91" s="25"/>
      <c r="R91" s="63"/>
      <c r="S91" s="25"/>
    </row>
    <row r="92" spans="1:19" ht="15" customHeight="1" x14ac:dyDescent="0.35">
      <c r="A92" s="25"/>
      <c r="B92" s="25"/>
      <c r="C92" s="25"/>
      <c r="D92" s="25"/>
      <c r="E92" s="26"/>
      <c r="F92" s="26"/>
      <c r="G92" s="25"/>
      <c r="H92" s="25"/>
      <c r="I92" s="25"/>
      <c r="J92" s="25"/>
      <c r="K92" s="26"/>
      <c r="L92" s="26"/>
      <c r="M92" s="25"/>
      <c r="N92" s="25"/>
      <c r="O92" s="26"/>
      <c r="P92" s="25"/>
      <c r="Q92" s="25"/>
      <c r="R92" s="63"/>
      <c r="S92" s="25"/>
    </row>
    <row r="93" spans="1:19" ht="15" customHeight="1" x14ac:dyDescent="0.35">
      <c r="A93" s="25"/>
      <c r="B93" s="25"/>
      <c r="C93" s="25"/>
      <c r="D93" s="25"/>
      <c r="E93" s="26"/>
      <c r="F93" s="26"/>
      <c r="G93" s="25"/>
      <c r="H93" s="25"/>
      <c r="I93" s="25"/>
      <c r="J93" s="25"/>
      <c r="K93" s="26"/>
      <c r="L93" s="26"/>
      <c r="M93" s="25"/>
      <c r="N93" s="25"/>
      <c r="O93" s="26"/>
      <c r="P93" s="25"/>
      <c r="Q93" s="25"/>
      <c r="R93" s="63"/>
      <c r="S93" s="25"/>
    </row>
    <row r="94" spans="1:19" ht="15" customHeight="1" x14ac:dyDescent="0.35">
      <c r="A94" s="25"/>
      <c r="B94" s="25"/>
      <c r="C94" s="25"/>
      <c r="D94" s="25"/>
      <c r="E94" s="26"/>
      <c r="F94" s="26"/>
      <c r="G94" s="25"/>
      <c r="H94" s="25"/>
      <c r="I94" s="25"/>
      <c r="J94" s="25"/>
      <c r="K94" s="26"/>
      <c r="L94" s="26"/>
      <c r="M94" s="25"/>
      <c r="N94" s="25"/>
      <c r="O94" s="26"/>
      <c r="P94" s="25"/>
      <c r="Q94" s="25"/>
      <c r="R94" s="63"/>
      <c r="S94" s="25"/>
    </row>
    <row r="95" spans="1:19" ht="15" customHeight="1" x14ac:dyDescent="0.35">
      <c r="A95" s="25"/>
      <c r="B95" s="25"/>
      <c r="C95" s="25"/>
      <c r="D95" s="25"/>
      <c r="E95" s="26"/>
      <c r="F95" s="26"/>
      <c r="G95" s="25"/>
      <c r="H95" s="25"/>
      <c r="I95" s="25"/>
      <c r="J95" s="25"/>
      <c r="K95" s="26"/>
      <c r="L95" s="26"/>
      <c r="M95" s="25"/>
      <c r="N95" s="25"/>
      <c r="O95" s="26"/>
      <c r="P95" s="25"/>
      <c r="Q95" s="25"/>
      <c r="R95" s="63"/>
      <c r="S95" s="25"/>
    </row>
    <row r="96" spans="1:19" ht="15" customHeight="1" x14ac:dyDescent="0.35">
      <c r="A96" s="25"/>
      <c r="B96" s="25"/>
      <c r="C96" s="25"/>
      <c r="D96" s="25"/>
      <c r="E96" s="26"/>
      <c r="F96" s="26"/>
      <c r="G96" s="25"/>
      <c r="H96" s="25"/>
      <c r="I96" s="25"/>
      <c r="J96" s="25"/>
      <c r="K96" s="26"/>
      <c r="L96" s="26"/>
      <c r="M96" s="25"/>
      <c r="N96" s="25"/>
      <c r="O96" s="26"/>
      <c r="P96" s="25"/>
      <c r="Q96" s="25"/>
      <c r="R96" s="63"/>
      <c r="S96" s="25"/>
    </row>
    <row r="97" spans="1:19" ht="15" customHeight="1" x14ac:dyDescent="0.35">
      <c r="A97" s="25"/>
      <c r="B97" s="25"/>
      <c r="C97" s="25"/>
      <c r="D97" s="25"/>
      <c r="E97" s="26"/>
      <c r="F97" s="26"/>
      <c r="G97" s="25"/>
      <c r="H97" s="25"/>
      <c r="I97" s="25"/>
      <c r="J97" s="25"/>
      <c r="K97" s="26"/>
      <c r="L97" s="26"/>
      <c r="M97" s="25"/>
      <c r="N97" s="25"/>
      <c r="O97" s="26"/>
      <c r="P97" s="25"/>
      <c r="Q97" s="25"/>
      <c r="R97" s="63"/>
      <c r="S97" s="25"/>
    </row>
    <row r="98" spans="1:19" ht="15" customHeight="1" x14ac:dyDescent="0.35">
      <c r="A98" s="25"/>
      <c r="B98" s="25"/>
      <c r="C98" s="25"/>
      <c r="D98" s="25"/>
      <c r="E98" s="26"/>
      <c r="F98" s="26"/>
      <c r="G98" s="25"/>
      <c r="H98" s="25"/>
      <c r="I98" s="25"/>
      <c r="J98" s="25"/>
      <c r="K98" s="26"/>
      <c r="L98" s="26"/>
      <c r="M98" s="25"/>
      <c r="N98" s="25"/>
      <c r="O98" s="26"/>
      <c r="P98" s="25"/>
      <c r="Q98" s="25"/>
      <c r="R98" s="63"/>
      <c r="S98" s="25"/>
    </row>
    <row r="99" spans="1:19" ht="15" customHeight="1" x14ac:dyDescent="0.35">
      <c r="A99" s="25"/>
      <c r="B99" s="25"/>
      <c r="C99" s="25"/>
      <c r="D99" s="25"/>
      <c r="E99" s="26"/>
      <c r="F99" s="26"/>
      <c r="G99" s="25"/>
      <c r="H99" s="25"/>
      <c r="I99" s="25"/>
      <c r="J99" s="25"/>
      <c r="K99" s="26"/>
      <c r="L99" s="26"/>
      <c r="M99" s="25"/>
      <c r="N99" s="25"/>
      <c r="O99" s="26"/>
      <c r="P99" s="25"/>
      <c r="Q99" s="25"/>
      <c r="R99" s="63"/>
      <c r="S99" s="25"/>
    </row>
    <row r="100" spans="1:19" ht="15" customHeight="1" x14ac:dyDescent="0.35">
      <c r="A100" s="25"/>
      <c r="B100" s="25"/>
      <c r="C100" s="25"/>
      <c r="D100" s="25"/>
      <c r="E100" s="26"/>
      <c r="F100" s="26"/>
      <c r="G100" s="25"/>
      <c r="H100" s="25"/>
      <c r="I100" s="25"/>
      <c r="J100" s="25"/>
      <c r="K100" s="26"/>
      <c r="L100" s="26"/>
      <c r="M100" s="25"/>
      <c r="N100" s="25"/>
      <c r="O100" s="26"/>
      <c r="P100" s="25"/>
      <c r="Q100" s="25"/>
      <c r="R100" s="63"/>
      <c r="S100" s="25"/>
    </row>
    <row r="101" spans="1:19" ht="15" customHeight="1" x14ac:dyDescent="0.35">
      <c r="A101" s="25"/>
      <c r="B101" s="25"/>
      <c r="C101" s="25"/>
      <c r="D101" s="25"/>
      <c r="E101" s="26"/>
      <c r="F101" s="26"/>
      <c r="G101" s="25"/>
      <c r="H101" s="25"/>
      <c r="I101" s="25"/>
      <c r="J101" s="25"/>
      <c r="K101" s="26"/>
      <c r="L101" s="26"/>
      <c r="M101" s="25"/>
      <c r="N101" s="25"/>
      <c r="O101" s="26"/>
      <c r="P101" s="25"/>
      <c r="Q101" s="25"/>
      <c r="R101" s="63"/>
      <c r="S101" s="25"/>
    </row>
    <row r="102" spans="1:19" ht="15" customHeight="1" x14ac:dyDescent="0.35">
      <c r="A102" s="25"/>
      <c r="B102" s="25"/>
      <c r="C102" s="25"/>
      <c r="D102" s="25"/>
      <c r="E102" s="26"/>
      <c r="F102" s="26"/>
      <c r="G102" s="25"/>
      <c r="H102" s="25"/>
      <c r="I102" s="25"/>
      <c r="J102" s="25"/>
      <c r="K102" s="26"/>
      <c r="L102" s="26"/>
      <c r="M102" s="25"/>
      <c r="N102" s="25"/>
      <c r="O102" s="26"/>
      <c r="P102" s="25"/>
      <c r="Q102" s="25"/>
      <c r="R102" s="63"/>
      <c r="S102" s="25"/>
    </row>
    <row r="103" spans="1:19" ht="15" customHeight="1" x14ac:dyDescent="0.35">
      <c r="A103" s="25"/>
      <c r="B103" s="25"/>
      <c r="C103" s="25"/>
      <c r="D103" s="25"/>
      <c r="E103" s="26"/>
      <c r="F103" s="26"/>
      <c r="G103" s="25"/>
      <c r="H103" s="25"/>
      <c r="I103" s="25"/>
      <c r="J103" s="25"/>
      <c r="K103" s="26"/>
      <c r="L103" s="26"/>
      <c r="M103" s="25"/>
      <c r="N103" s="25"/>
      <c r="O103" s="26"/>
      <c r="P103" s="25"/>
      <c r="Q103" s="25"/>
      <c r="R103" s="63"/>
      <c r="S103" s="25"/>
    </row>
    <row r="104" spans="1:19" ht="15" customHeight="1" x14ac:dyDescent="0.35">
      <c r="A104" s="25"/>
      <c r="B104" s="25"/>
      <c r="C104" s="25"/>
      <c r="D104" s="25"/>
      <c r="E104" s="26"/>
      <c r="F104" s="26"/>
      <c r="G104" s="25"/>
      <c r="H104" s="25"/>
      <c r="I104" s="25"/>
      <c r="J104" s="25"/>
      <c r="K104" s="26"/>
      <c r="L104" s="26"/>
      <c r="M104" s="25"/>
      <c r="N104" s="25"/>
      <c r="O104" s="26"/>
      <c r="P104" s="25"/>
      <c r="Q104" s="25"/>
      <c r="R104" s="63"/>
      <c r="S104" s="25"/>
    </row>
    <row r="105" spans="1:19" ht="15" customHeight="1" x14ac:dyDescent="0.35">
      <c r="A105" s="25"/>
      <c r="B105" s="25"/>
      <c r="C105" s="25"/>
      <c r="D105" s="25"/>
      <c r="E105" s="26"/>
      <c r="F105" s="26"/>
      <c r="G105" s="25"/>
      <c r="H105" s="25"/>
      <c r="I105" s="25"/>
      <c r="J105" s="25"/>
      <c r="K105" s="26"/>
      <c r="L105" s="26"/>
      <c r="M105" s="25"/>
      <c r="N105" s="25"/>
      <c r="O105" s="26"/>
      <c r="P105" s="25"/>
      <c r="Q105" s="25"/>
      <c r="R105" s="63"/>
      <c r="S105" s="25"/>
    </row>
    <row r="106" spans="1:19" ht="15" customHeight="1" x14ac:dyDescent="0.35">
      <c r="A106" s="25"/>
      <c r="B106" s="25"/>
      <c r="C106" s="25"/>
      <c r="D106" s="25"/>
      <c r="E106" s="26"/>
      <c r="F106" s="26"/>
      <c r="G106" s="25"/>
      <c r="H106" s="25"/>
      <c r="I106" s="25"/>
      <c r="J106" s="25"/>
      <c r="K106" s="26"/>
      <c r="L106" s="26"/>
      <c r="M106" s="25"/>
      <c r="N106" s="25"/>
      <c r="O106" s="26"/>
      <c r="P106" s="25"/>
      <c r="Q106" s="25"/>
      <c r="R106" s="63"/>
      <c r="S106" s="25"/>
    </row>
    <row r="107" spans="1:19" ht="15" customHeight="1" x14ac:dyDescent="0.35">
      <c r="A107" s="25"/>
      <c r="B107" s="25"/>
      <c r="C107" s="25"/>
      <c r="D107" s="25"/>
      <c r="E107" s="26"/>
      <c r="F107" s="26"/>
      <c r="G107" s="25"/>
      <c r="H107" s="25"/>
      <c r="I107" s="25"/>
      <c r="J107" s="25"/>
      <c r="K107" s="26"/>
      <c r="L107" s="26"/>
      <c r="M107" s="25"/>
      <c r="N107" s="25"/>
      <c r="O107" s="26"/>
      <c r="P107" s="25"/>
      <c r="Q107" s="25"/>
      <c r="R107" s="63"/>
      <c r="S107" s="25"/>
    </row>
    <row r="108" spans="1:19" ht="15" customHeight="1" x14ac:dyDescent="0.35">
      <c r="A108" s="25"/>
      <c r="B108" s="25"/>
      <c r="C108" s="25"/>
      <c r="D108" s="25"/>
      <c r="E108" s="26"/>
      <c r="F108" s="26"/>
      <c r="G108" s="25"/>
      <c r="H108" s="25"/>
      <c r="I108" s="25"/>
      <c r="J108" s="25"/>
      <c r="K108" s="26"/>
      <c r="L108" s="26"/>
      <c r="M108" s="25"/>
      <c r="N108" s="25"/>
      <c r="O108" s="26"/>
      <c r="P108" s="25"/>
      <c r="Q108" s="25"/>
      <c r="R108" s="63"/>
      <c r="S108" s="25"/>
    </row>
    <row r="109" spans="1:19" ht="15" customHeight="1" x14ac:dyDescent="0.35">
      <c r="A109" s="25"/>
      <c r="B109" s="25"/>
      <c r="C109" s="25"/>
      <c r="D109" s="25"/>
      <c r="E109" s="26"/>
      <c r="F109" s="26"/>
      <c r="G109" s="25"/>
      <c r="H109" s="25"/>
      <c r="I109" s="25"/>
      <c r="J109" s="25"/>
      <c r="K109" s="26"/>
      <c r="L109" s="26"/>
      <c r="M109" s="25"/>
      <c r="N109" s="25"/>
      <c r="O109" s="26"/>
      <c r="P109" s="25"/>
      <c r="Q109" s="25"/>
      <c r="R109" s="63"/>
      <c r="S109" s="25"/>
    </row>
    <row r="110" spans="1:19" ht="15" customHeight="1" x14ac:dyDescent="0.35">
      <c r="A110" s="25"/>
      <c r="B110" s="25"/>
      <c r="C110" s="25"/>
      <c r="D110" s="25"/>
      <c r="E110" s="26"/>
      <c r="F110" s="26"/>
      <c r="G110" s="25"/>
      <c r="H110" s="25"/>
      <c r="I110" s="25"/>
      <c r="J110" s="25"/>
      <c r="K110" s="26"/>
      <c r="L110" s="26"/>
      <c r="M110" s="25"/>
      <c r="N110" s="25"/>
      <c r="O110" s="26"/>
      <c r="P110" s="25"/>
      <c r="Q110" s="25"/>
      <c r="R110" s="63"/>
      <c r="S110" s="25"/>
    </row>
    <row r="111" spans="1:19" ht="15" customHeight="1" x14ac:dyDescent="0.35">
      <c r="A111" s="25"/>
      <c r="B111" s="25"/>
      <c r="C111" s="25"/>
      <c r="D111" s="25"/>
      <c r="E111" s="26"/>
      <c r="F111" s="26"/>
      <c r="G111" s="25"/>
      <c r="H111" s="25"/>
      <c r="I111" s="25"/>
      <c r="J111" s="25"/>
      <c r="K111" s="26"/>
      <c r="L111" s="26"/>
      <c r="M111" s="25"/>
      <c r="N111" s="25"/>
      <c r="O111" s="26"/>
      <c r="P111" s="25"/>
      <c r="Q111" s="25"/>
      <c r="R111" s="63"/>
      <c r="S111" s="25"/>
    </row>
    <row r="112" spans="1:19" ht="15" customHeight="1" x14ac:dyDescent="0.35">
      <c r="A112" s="25"/>
      <c r="B112" s="25"/>
      <c r="C112" s="25"/>
      <c r="D112" s="25"/>
      <c r="E112" s="26"/>
      <c r="F112" s="26"/>
      <c r="G112" s="25"/>
      <c r="H112" s="25"/>
      <c r="I112" s="25"/>
      <c r="J112" s="25"/>
      <c r="K112" s="26"/>
      <c r="L112" s="26"/>
      <c r="M112" s="25"/>
      <c r="N112" s="25"/>
      <c r="O112" s="26"/>
      <c r="P112" s="25"/>
      <c r="Q112" s="25"/>
      <c r="R112" s="63"/>
      <c r="S112" s="25"/>
    </row>
    <row r="113" spans="1:19" ht="15" customHeight="1" x14ac:dyDescent="0.35">
      <c r="A113" s="25"/>
      <c r="B113" s="25"/>
      <c r="C113" s="25"/>
      <c r="D113" s="25"/>
      <c r="E113" s="26"/>
      <c r="F113" s="26"/>
      <c r="G113" s="25"/>
      <c r="H113" s="25"/>
      <c r="I113" s="25"/>
      <c r="J113" s="25"/>
      <c r="K113" s="26"/>
      <c r="L113" s="26"/>
      <c r="M113" s="25"/>
      <c r="N113" s="25"/>
      <c r="O113" s="26"/>
      <c r="P113" s="25"/>
      <c r="Q113" s="25"/>
      <c r="R113" s="63"/>
      <c r="S113" s="25"/>
    </row>
    <row r="114" spans="1:19" ht="15" customHeight="1" x14ac:dyDescent="0.35">
      <c r="A114" s="25"/>
      <c r="B114" s="25"/>
      <c r="C114" s="25"/>
      <c r="D114" s="25"/>
      <c r="E114" s="26"/>
      <c r="F114" s="26"/>
      <c r="G114" s="25"/>
      <c r="H114" s="25"/>
      <c r="I114" s="25"/>
      <c r="J114" s="25"/>
      <c r="K114" s="26"/>
      <c r="L114" s="26"/>
      <c r="M114" s="25"/>
      <c r="N114" s="25"/>
      <c r="O114" s="26"/>
      <c r="P114" s="25"/>
      <c r="Q114" s="25"/>
      <c r="R114" s="63"/>
      <c r="S114" s="25"/>
    </row>
    <row r="115" spans="1:19" ht="15" customHeight="1" x14ac:dyDescent="0.35">
      <c r="A115" s="25"/>
      <c r="B115" s="25"/>
      <c r="C115" s="25"/>
      <c r="D115" s="25"/>
      <c r="E115" s="26"/>
      <c r="F115" s="26"/>
      <c r="G115" s="25"/>
      <c r="H115" s="25"/>
      <c r="I115" s="25"/>
      <c r="J115" s="25"/>
      <c r="K115" s="26"/>
      <c r="L115" s="26"/>
      <c r="M115" s="25"/>
      <c r="N115" s="25"/>
      <c r="O115" s="26"/>
      <c r="P115" s="25"/>
      <c r="Q115" s="25"/>
      <c r="R115" s="63"/>
      <c r="S115" s="25"/>
    </row>
    <row r="116" spans="1:19" ht="15" customHeight="1" x14ac:dyDescent="0.35">
      <c r="A116" s="25"/>
      <c r="B116" s="25"/>
      <c r="C116" s="25"/>
      <c r="D116" s="25"/>
      <c r="E116" s="26"/>
      <c r="F116" s="26"/>
      <c r="G116" s="25"/>
      <c r="H116" s="25"/>
      <c r="I116" s="25"/>
      <c r="J116" s="25"/>
      <c r="K116" s="26"/>
      <c r="L116" s="26"/>
      <c r="M116" s="25"/>
      <c r="N116" s="25"/>
      <c r="O116" s="26"/>
      <c r="P116" s="25"/>
      <c r="Q116" s="25"/>
      <c r="R116" s="63"/>
      <c r="S116" s="25"/>
    </row>
    <row r="117" spans="1:19" ht="15" customHeight="1" x14ac:dyDescent="0.35">
      <c r="A117" s="25"/>
      <c r="B117" s="25"/>
      <c r="C117" s="25"/>
      <c r="D117" s="25"/>
      <c r="E117" s="26"/>
      <c r="F117" s="26"/>
      <c r="G117" s="25"/>
      <c r="H117" s="25"/>
      <c r="I117" s="25"/>
      <c r="J117" s="25"/>
      <c r="K117" s="26"/>
      <c r="L117" s="26"/>
      <c r="M117" s="25"/>
      <c r="N117" s="25"/>
      <c r="O117" s="26"/>
      <c r="P117" s="25"/>
      <c r="Q117" s="25"/>
      <c r="R117" s="63"/>
      <c r="S117" s="25"/>
    </row>
    <row r="118" spans="1:19" ht="15" customHeight="1" x14ac:dyDescent="0.35">
      <c r="A118" s="25"/>
      <c r="B118" s="25"/>
      <c r="C118" s="25"/>
      <c r="D118" s="25"/>
      <c r="E118" s="26"/>
      <c r="F118" s="26"/>
      <c r="G118" s="25"/>
      <c r="H118" s="25"/>
      <c r="I118" s="25"/>
      <c r="J118" s="25"/>
      <c r="K118" s="26"/>
      <c r="L118" s="26"/>
      <c r="M118" s="25"/>
      <c r="N118" s="25"/>
      <c r="O118" s="26"/>
      <c r="P118" s="25"/>
      <c r="Q118" s="25"/>
      <c r="R118" s="63"/>
      <c r="S118" s="25"/>
    </row>
    <row r="119" spans="1:19" ht="15" customHeight="1" x14ac:dyDescent="0.35">
      <c r="A119" s="25"/>
      <c r="B119" s="25"/>
      <c r="C119" s="25"/>
      <c r="D119" s="25"/>
      <c r="E119" s="26"/>
      <c r="F119" s="26"/>
      <c r="G119" s="25"/>
      <c r="H119" s="25"/>
      <c r="I119" s="25"/>
      <c r="J119" s="25"/>
      <c r="K119" s="26"/>
      <c r="L119" s="26"/>
      <c r="M119" s="25"/>
      <c r="N119" s="25"/>
      <c r="O119" s="26"/>
      <c r="P119" s="25"/>
      <c r="Q119" s="25"/>
      <c r="R119" s="63"/>
      <c r="S119" s="25"/>
    </row>
    <row r="120" spans="1:19" ht="15" customHeight="1" x14ac:dyDescent="0.35">
      <c r="A120" s="25"/>
      <c r="B120" s="25"/>
      <c r="C120" s="25"/>
      <c r="D120" s="25"/>
      <c r="E120" s="26"/>
      <c r="F120" s="26"/>
      <c r="G120" s="25"/>
      <c r="H120" s="25"/>
      <c r="I120" s="25"/>
      <c r="J120" s="25"/>
      <c r="K120" s="26"/>
      <c r="L120" s="26"/>
      <c r="M120" s="25"/>
      <c r="N120" s="25"/>
      <c r="O120" s="26"/>
      <c r="P120" s="25"/>
      <c r="Q120" s="25"/>
      <c r="R120" s="63"/>
      <c r="S120" s="25"/>
    </row>
    <row r="121" spans="1:19" ht="15" customHeight="1" x14ac:dyDescent="0.35">
      <c r="A121" s="25"/>
      <c r="B121" s="25"/>
      <c r="C121" s="25"/>
      <c r="D121" s="25"/>
      <c r="E121" s="26"/>
      <c r="F121" s="26"/>
      <c r="G121" s="25"/>
      <c r="H121" s="25"/>
      <c r="I121" s="25"/>
      <c r="J121" s="25"/>
      <c r="K121" s="26"/>
      <c r="L121" s="26"/>
      <c r="M121" s="25"/>
      <c r="N121" s="25"/>
      <c r="O121" s="26"/>
      <c r="P121" s="25"/>
      <c r="Q121" s="25"/>
      <c r="R121" s="63"/>
      <c r="S121" s="25"/>
    </row>
    <row r="122" spans="1:19" ht="15" customHeight="1" x14ac:dyDescent="0.35">
      <c r="A122" s="25"/>
      <c r="B122" s="25"/>
      <c r="C122" s="25"/>
      <c r="D122" s="25"/>
      <c r="E122" s="26"/>
      <c r="F122" s="26"/>
      <c r="G122" s="25"/>
      <c r="H122" s="25"/>
      <c r="I122" s="25"/>
      <c r="J122" s="25"/>
      <c r="K122" s="26"/>
      <c r="L122" s="26"/>
      <c r="M122" s="25"/>
      <c r="N122" s="25"/>
      <c r="O122" s="26"/>
      <c r="P122" s="25"/>
      <c r="Q122" s="25"/>
      <c r="R122" s="63"/>
      <c r="S122" s="25"/>
    </row>
    <row r="123" spans="1:19" ht="15" customHeight="1" x14ac:dyDescent="0.35">
      <c r="A123" s="25"/>
      <c r="B123" s="25"/>
      <c r="C123" s="25"/>
      <c r="D123" s="25"/>
      <c r="E123" s="26"/>
      <c r="F123" s="26"/>
      <c r="G123" s="25"/>
      <c r="H123" s="25"/>
      <c r="I123" s="25"/>
      <c r="J123" s="25"/>
      <c r="K123" s="26"/>
      <c r="L123" s="26"/>
      <c r="M123" s="25"/>
      <c r="N123" s="25"/>
      <c r="O123" s="26"/>
      <c r="P123" s="25"/>
      <c r="Q123" s="25"/>
      <c r="R123" s="63"/>
      <c r="S123" s="25"/>
    </row>
    <row r="124" spans="1:19" ht="15" customHeight="1" x14ac:dyDescent="0.35">
      <c r="A124" s="25"/>
      <c r="B124" s="25"/>
      <c r="C124" s="25"/>
      <c r="D124" s="25"/>
      <c r="E124" s="26"/>
      <c r="F124" s="26"/>
      <c r="G124" s="25"/>
      <c r="H124" s="25"/>
      <c r="I124" s="25"/>
      <c r="J124" s="25"/>
      <c r="K124" s="26"/>
      <c r="L124" s="26"/>
      <c r="M124" s="25"/>
      <c r="N124" s="25"/>
      <c r="O124" s="26"/>
      <c r="P124" s="25"/>
      <c r="Q124" s="25"/>
      <c r="R124" s="63"/>
      <c r="S124" s="25"/>
    </row>
    <row r="125" spans="1:19" ht="15" customHeight="1" x14ac:dyDescent="0.35">
      <c r="A125" s="25"/>
      <c r="B125" s="25"/>
      <c r="C125" s="25"/>
      <c r="D125" s="25"/>
      <c r="E125" s="26"/>
      <c r="F125" s="26"/>
      <c r="G125" s="25"/>
      <c r="H125" s="25"/>
      <c r="I125" s="25"/>
      <c r="J125" s="25"/>
      <c r="K125" s="26"/>
      <c r="L125" s="26"/>
      <c r="M125" s="25"/>
      <c r="N125" s="25"/>
      <c r="O125" s="26"/>
      <c r="P125" s="25"/>
      <c r="Q125" s="25"/>
      <c r="R125" s="63"/>
      <c r="S125" s="25"/>
    </row>
    <row r="126" spans="1:19" ht="15" customHeight="1" x14ac:dyDescent="0.35">
      <c r="A126" s="25"/>
      <c r="B126" s="25"/>
      <c r="C126" s="25"/>
      <c r="D126" s="25"/>
      <c r="E126" s="26"/>
      <c r="F126" s="26"/>
      <c r="G126" s="25"/>
      <c r="H126" s="25"/>
      <c r="I126" s="25"/>
      <c r="J126" s="25"/>
      <c r="K126" s="26"/>
      <c r="L126" s="26"/>
      <c r="M126" s="25"/>
      <c r="N126" s="25"/>
      <c r="O126" s="26"/>
      <c r="P126" s="25"/>
      <c r="Q126" s="25"/>
      <c r="R126" s="63"/>
      <c r="S126" s="25"/>
    </row>
    <row r="127" spans="1:19" ht="15" customHeight="1" x14ac:dyDescent="0.35">
      <c r="A127" s="25"/>
      <c r="B127" s="25"/>
      <c r="C127" s="25"/>
      <c r="D127" s="25"/>
      <c r="E127" s="26"/>
      <c r="F127" s="26"/>
      <c r="G127" s="25"/>
      <c r="H127" s="25"/>
      <c r="I127" s="25"/>
      <c r="J127" s="25"/>
      <c r="K127" s="26"/>
      <c r="L127" s="26"/>
      <c r="M127" s="25"/>
      <c r="N127" s="25"/>
      <c r="O127" s="26"/>
      <c r="P127" s="25"/>
      <c r="Q127" s="25"/>
      <c r="R127" s="63"/>
      <c r="S127" s="25"/>
    </row>
    <row r="128" spans="1:19" ht="15" customHeight="1" x14ac:dyDescent="0.35">
      <c r="A128" s="25"/>
      <c r="B128" s="25"/>
      <c r="C128" s="25"/>
      <c r="D128" s="25"/>
      <c r="E128" s="26"/>
      <c r="F128" s="26"/>
      <c r="G128" s="25"/>
      <c r="H128" s="25"/>
      <c r="I128" s="25"/>
      <c r="J128" s="25"/>
      <c r="K128" s="26"/>
      <c r="L128" s="26"/>
      <c r="M128" s="25"/>
      <c r="N128" s="25"/>
      <c r="O128" s="26"/>
      <c r="P128" s="25"/>
      <c r="Q128" s="25"/>
      <c r="R128" s="63"/>
      <c r="S128" s="25"/>
    </row>
    <row r="129" spans="1:19" ht="15" customHeight="1" x14ac:dyDescent="0.35">
      <c r="A129" s="25"/>
      <c r="B129" s="25"/>
      <c r="C129" s="25"/>
      <c r="D129" s="25"/>
      <c r="E129" s="26"/>
      <c r="F129" s="26"/>
      <c r="G129" s="25"/>
      <c r="H129" s="25"/>
      <c r="I129" s="25"/>
      <c r="J129" s="25"/>
      <c r="K129" s="26"/>
      <c r="L129" s="26"/>
      <c r="M129" s="25"/>
      <c r="N129" s="25"/>
      <c r="O129" s="26"/>
      <c r="P129" s="25"/>
      <c r="Q129" s="25"/>
      <c r="R129" s="63"/>
      <c r="S129" s="25"/>
    </row>
    <row r="130" spans="1:19" ht="15" customHeight="1" x14ac:dyDescent="0.35">
      <c r="A130" s="25"/>
      <c r="B130" s="25"/>
      <c r="C130" s="25"/>
      <c r="D130" s="25"/>
      <c r="E130" s="26"/>
      <c r="F130" s="26"/>
      <c r="G130" s="25"/>
      <c r="H130" s="25"/>
      <c r="I130" s="25"/>
      <c r="J130" s="25"/>
      <c r="K130" s="26"/>
      <c r="L130" s="26"/>
      <c r="M130" s="25"/>
      <c r="N130" s="25"/>
      <c r="O130" s="26"/>
      <c r="P130" s="25"/>
      <c r="Q130" s="25"/>
      <c r="R130" s="63"/>
      <c r="S130" s="25"/>
    </row>
    <row r="131" spans="1:19" ht="15" customHeight="1" x14ac:dyDescent="0.35">
      <c r="A131" s="25"/>
      <c r="B131" s="25"/>
      <c r="C131" s="25"/>
      <c r="D131" s="25"/>
      <c r="E131" s="26"/>
      <c r="F131" s="26"/>
      <c r="G131" s="25"/>
      <c r="H131" s="25"/>
      <c r="I131" s="25"/>
      <c r="J131" s="25"/>
      <c r="K131" s="26"/>
      <c r="L131" s="26"/>
      <c r="M131" s="25"/>
      <c r="N131" s="25"/>
      <c r="O131" s="26"/>
      <c r="P131" s="25"/>
      <c r="Q131" s="25"/>
      <c r="R131" s="63"/>
      <c r="S131" s="25"/>
    </row>
    <row r="132" spans="1:19" ht="15" customHeight="1" x14ac:dyDescent="0.35">
      <c r="A132" s="25"/>
      <c r="B132" s="25"/>
      <c r="C132" s="25"/>
      <c r="D132" s="25"/>
      <c r="E132" s="26"/>
      <c r="F132" s="26"/>
      <c r="G132" s="25"/>
      <c r="H132" s="25"/>
      <c r="I132" s="25"/>
      <c r="J132" s="25"/>
      <c r="K132" s="26"/>
      <c r="L132" s="26"/>
      <c r="M132" s="25"/>
      <c r="N132" s="25"/>
      <c r="O132" s="26"/>
      <c r="P132" s="25"/>
      <c r="Q132" s="25"/>
      <c r="R132" s="63"/>
      <c r="S132" s="25"/>
    </row>
    <row r="133" spans="1:19" ht="15" customHeight="1" x14ac:dyDescent="0.35">
      <c r="A133" s="25"/>
      <c r="B133" s="25"/>
      <c r="C133" s="25"/>
      <c r="D133" s="25"/>
      <c r="E133" s="26"/>
      <c r="F133" s="26"/>
      <c r="G133" s="25"/>
      <c r="H133" s="25"/>
      <c r="I133" s="25"/>
      <c r="J133" s="25"/>
      <c r="K133" s="26"/>
      <c r="L133" s="26"/>
      <c r="M133" s="25"/>
      <c r="N133" s="25"/>
      <c r="O133" s="26"/>
      <c r="P133" s="25"/>
      <c r="Q133" s="25"/>
      <c r="R133" s="63"/>
      <c r="S133" s="25"/>
    </row>
    <row r="134" spans="1:19" ht="15" customHeight="1" x14ac:dyDescent="0.35">
      <c r="A134" s="25"/>
      <c r="B134" s="25"/>
      <c r="C134" s="25"/>
      <c r="D134" s="25"/>
      <c r="E134" s="26"/>
      <c r="F134" s="26"/>
      <c r="G134" s="25"/>
      <c r="H134" s="25"/>
      <c r="I134" s="25"/>
      <c r="J134" s="25"/>
      <c r="K134" s="26"/>
      <c r="L134" s="26"/>
      <c r="M134" s="25"/>
      <c r="N134" s="25"/>
      <c r="O134" s="26"/>
      <c r="P134" s="25"/>
      <c r="Q134" s="25"/>
      <c r="R134" s="63"/>
      <c r="S134" s="25"/>
    </row>
    <row r="135" spans="1:19" ht="15" customHeight="1" x14ac:dyDescent="0.35">
      <c r="A135" s="25"/>
      <c r="B135" s="25"/>
      <c r="C135" s="25"/>
      <c r="D135" s="25"/>
      <c r="E135" s="26"/>
      <c r="F135" s="26"/>
      <c r="G135" s="25"/>
      <c r="H135" s="25"/>
      <c r="I135" s="25"/>
      <c r="J135" s="25"/>
      <c r="K135" s="26"/>
      <c r="L135" s="26"/>
      <c r="M135" s="25"/>
      <c r="N135" s="25"/>
      <c r="O135" s="26"/>
      <c r="P135" s="25"/>
      <c r="Q135" s="25"/>
      <c r="R135" s="63"/>
      <c r="S135" s="25"/>
    </row>
    <row r="136" spans="1:19" ht="15" customHeight="1" x14ac:dyDescent="0.35">
      <c r="A136" s="25"/>
      <c r="B136" s="25"/>
      <c r="C136" s="25"/>
      <c r="D136" s="25"/>
      <c r="E136" s="26"/>
      <c r="F136" s="26"/>
      <c r="G136" s="25"/>
      <c r="H136" s="25"/>
      <c r="I136" s="25"/>
      <c r="J136" s="25"/>
      <c r="K136" s="26"/>
      <c r="L136" s="26"/>
      <c r="M136" s="25"/>
      <c r="N136" s="25"/>
      <c r="O136" s="26"/>
      <c r="P136" s="25"/>
      <c r="Q136" s="25"/>
      <c r="R136" s="63"/>
      <c r="S136" s="25"/>
    </row>
    <row r="137" spans="1:19" ht="15" customHeight="1" x14ac:dyDescent="0.35">
      <c r="A137" s="25"/>
      <c r="B137" s="25"/>
      <c r="C137" s="25"/>
      <c r="D137" s="25"/>
      <c r="E137" s="26"/>
      <c r="F137" s="26"/>
      <c r="G137" s="25"/>
      <c r="H137" s="25"/>
      <c r="I137" s="25"/>
      <c r="J137" s="25"/>
      <c r="K137" s="26"/>
      <c r="L137" s="26"/>
      <c r="M137" s="25"/>
      <c r="N137" s="25"/>
      <c r="O137" s="26"/>
      <c r="P137" s="25"/>
      <c r="Q137" s="25"/>
      <c r="R137" s="63"/>
      <c r="S137" s="25"/>
    </row>
    <row r="138" spans="1:19" ht="15" customHeight="1" x14ac:dyDescent="0.35">
      <c r="A138" s="25"/>
      <c r="B138" s="25"/>
      <c r="C138" s="25"/>
      <c r="D138" s="25"/>
      <c r="E138" s="26"/>
      <c r="F138" s="26"/>
      <c r="G138" s="25"/>
      <c r="H138" s="25"/>
      <c r="I138" s="25"/>
      <c r="J138" s="25"/>
      <c r="K138" s="26"/>
      <c r="L138" s="26"/>
      <c r="M138" s="25"/>
      <c r="N138" s="25"/>
      <c r="O138" s="26"/>
      <c r="P138" s="25"/>
      <c r="Q138" s="25"/>
      <c r="R138" s="63"/>
      <c r="S138" s="25"/>
    </row>
    <row r="139" spans="1:19" ht="15" customHeight="1" x14ac:dyDescent="0.35">
      <c r="A139" s="25"/>
      <c r="B139" s="25"/>
      <c r="C139" s="25"/>
      <c r="D139" s="25"/>
      <c r="E139" s="26"/>
      <c r="F139" s="26"/>
      <c r="G139" s="25"/>
      <c r="H139" s="25"/>
      <c r="I139" s="25"/>
      <c r="J139" s="25"/>
      <c r="K139" s="26"/>
      <c r="L139" s="26"/>
      <c r="M139" s="25"/>
      <c r="N139" s="25"/>
      <c r="O139" s="26"/>
      <c r="P139" s="25"/>
      <c r="Q139" s="25"/>
      <c r="R139" s="63"/>
      <c r="S139" s="25"/>
    </row>
    <row r="140" spans="1:19" ht="15" customHeight="1" x14ac:dyDescent="0.35">
      <c r="A140" s="25"/>
      <c r="B140" s="25"/>
      <c r="C140" s="25"/>
      <c r="D140" s="25"/>
      <c r="E140" s="26"/>
      <c r="F140" s="26"/>
      <c r="G140" s="25"/>
      <c r="H140" s="25"/>
      <c r="I140" s="25"/>
      <c r="J140" s="25"/>
      <c r="K140" s="26"/>
      <c r="L140" s="26"/>
      <c r="M140" s="25"/>
      <c r="N140" s="25"/>
      <c r="O140" s="26"/>
      <c r="P140" s="25"/>
      <c r="Q140" s="25"/>
      <c r="R140" s="63"/>
      <c r="S140" s="25"/>
    </row>
    <row r="141" spans="1:19" ht="15" customHeight="1" x14ac:dyDescent="0.35">
      <c r="A141" s="25"/>
      <c r="B141" s="25"/>
      <c r="C141" s="25"/>
      <c r="D141" s="25"/>
      <c r="E141" s="26"/>
      <c r="F141" s="26"/>
      <c r="G141" s="25"/>
      <c r="H141" s="25"/>
      <c r="I141" s="25"/>
      <c r="J141" s="25"/>
      <c r="K141" s="26"/>
      <c r="L141" s="26"/>
      <c r="M141" s="25"/>
      <c r="N141" s="25"/>
      <c r="O141" s="26"/>
      <c r="P141" s="25"/>
      <c r="Q141" s="25"/>
      <c r="R141" s="63"/>
      <c r="S141" s="25"/>
    </row>
    <row r="142" spans="1:19" ht="15" customHeight="1" x14ac:dyDescent="0.35">
      <c r="A142" s="25"/>
      <c r="B142" s="25"/>
      <c r="C142" s="25"/>
      <c r="D142" s="25"/>
      <c r="E142" s="26"/>
      <c r="F142" s="26"/>
      <c r="G142" s="25"/>
      <c r="H142" s="25"/>
      <c r="I142" s="25"/>
      <c r="J142" s="25"/>
      <c r="K142" s="26"/>
      <c r="L142" s="26"/>
      <c r="M142" s="25"/>
      <c r="N142" s="25"/>
      <c r="O142" s="26"/>
      <c r="P142" s="25"/>
      <c r="Q142" s="25"/>
      <c r="R142" s="63"/>
      <c r="S142" s="25"/>
    </row>
    <row r="143" spans="1:19" ht="15" customHeight="1" x14ac:dyDescent="0.35">
      <c r="A143" s="25"/>
      <c r="B143" s="25"/>
      <c r="C143" s="25"/>
      <c r="D143" s="25"/>
      <c r="E143" s="26"/>
      <c r="F143" s="26"/>
      <c r="G143" s="25"/>
      <c r="H143" s="25"/>
      <c r="I143" s="25"/>
      <c r="J143" s="25"/>
      <c r="K143" s="26"/>
      <c r="L143" s="26"/>
      <c r="M143" s="25"/>
      <c r="N143" s="25"/>
      <c r="O143" s="26"/>
      <c r="P143" s="25"/>
      <c r="Q143" s="25"/>
      <c r="R143" s="63"/>
      <c r="S143" s="25"/>
    </row>
    <row r="144" spans="1:19" ht="15" customHeight="1" x14ac:dyDescent="0.35">
      <c r="A144" s="25"/>
      <c r="B144" s="25"/>
      <c r="C144" s="25"/>
      <c r="D144" s="25"/>
      <c r="E144" s="26"/>
      <c r="F144" s="26"/>
      <c r="G144" s="25"/>
      <c r="H144" s="25"/>
      <c r="I144" s="25"/>
      <c r="J144" s="25"/>
      <c r="K144" s="26"/>
      <c r="L144" s="26"/>
      <c r="M144" s="25"/>
      <c r="N144" s="25"/>
      <c r="O144" s="26"/>
      <c r="P144" s="25"/>
      <c r="Q144" s="25"/>
      <c r="R144" s="63"/>
      <c r="S144" s="25"/>
    </row>
    <row r="145" spans="1:19" ht="15" customHeight="1" x14ac:dyDescent="0.35">
      <c r="A145" s="25"/>
      <c r="B145" s="25"/>
      <c r="C145" s="25"/>
      <c r="D145" s="25"/>
      <c r="E145" s="26"/>
      <c r="F145" s="26"/>
      <c r="G145" s="25"/>
      <c r="H145" s="25"/>
      <c r="I145" s="25"/>
      <c r="J145" s="25"/>
      <c r="K145" s="26"/>
      <c r="L145" s="26"/>
      <c r="M145" s="25"/>
      <c r="N145" s="25"/>
      <c r="O145" s="26"/>
      <c r="P145" s="25"/>
      <c r="Q145" s="25"/>
      <c r="R145" s="63"/>
      <c r="S145" s="25"/>
    </row>
    <row r="146" spans="1:19" ht="15" customHeight="1" x14ac:dyDescent="0.35">
      <c r="A146" s="25"/>
      <c r="B146" s="25"/>
      <c r="C146" s="25"/>
      <c r="D146" s="25"/>
      <c r="E146" s="26"/>
      <c r="F146" s="26"/>
      <c r="G146" s="25"/>
      <c r="H146" s="25"/>
      <c r="I146" s="25"/>
      <c r="J146" s="25"/>
      <c r="K146" s="26"/>
      <c r="L146" s="26"/>
      <c r="M146" s="25"/>
      <c r="N146" s="25"/>
      <c r="O146" s="26"/>
      <c r="P146" s="25"/>
      <c r="Q146" s="25"/>
      <c r="R146" s="63"/>
      <c r="S146" s="25"/>
    </row>
    <row r="147" spans="1:19" ht="15" customHeight="1" x14ac:dyDescent="0.35">
      <c r="A147" s="25"/>
      <c r="B147" s="25"/>
      <c r="C147" s="25"/>
      <c r="D147" s="25"/>
      <c r="E147" s="26"/>
      <c r="F147" s="26"/>
      <c r="G147" s="25"/>
      <c r="H147" s="25"/>
      <c r="I147" s="25"/>
      <c r="J147" s="25"/>
      <c r="K147" s="26"/>
      <c r="L147" s="26"/>
      <c r="M147" s="25"/>
      <c r="N147" s="25"/>
      <c r="O147" s="26"/>
      <c r="P147" s="25"/>
      <c r="Q147" s="25"/>
      <c r="R147" s="63"/>
      <c r="S147" s="25"/>
    </row>
    <row r="148" spans="1:19" ht="15" customHeight="1" x14ac:dyDescent="0.35">
      <c r="A148" s="25"/>
      <c r="B148" s="25"/>
      <c r="C148" s="25"/>
      <c r="D148" s="25"/>
      <c r="E148" s="26"/>
      <c r="F148" s="26"/>
      <c r="G148" s="25"/>
      <c r="H148" s="25"/>
      <c r="I148" s="25"/>
      <c r="J148" s="25"/>
      <c r="K148" s="26"/>
      <c r="L148" s="26"/>
      <c r="M148" s="25"/>
      <c r="N148" s="25"/>
      <c r="O148" s="26"/>
      <c r="P148" s="25"/>
      <c r="Q148" s="25"/>
      <c r="R148" s="63"/>
      <c r="S148" s="25"/>
    </row>
    <row r="149" spans="1:19" ht="15" customHeight="1" x14ac:dyDescent="0.35">
      <c r="A149" s="25"/>
      <c r="B149" s="25"/>
      <c r="C149" s="25"/>
      <c r="D149" s="25"/>
      <c r="E149" s="26"/>
      <c r="F149" s="26"/>
      <c r="G149" s="25"/>
      <c r="H149" s="25"/>
      <c r="I149" s="25"/>
      <c r="J149" s="25"/>
      <c r="K149" s="26"/>
      <c r="L149" s="26"/>
      <c r="M149" s="25"/>
      <c r="N149" s="25"/>
      <c r="O149" s="26"/>
      <c r="P149" s="25"/>
      <c r="Q149" s="25"/>
      <c r="R149" s="63"/>
      <c r="S149" s="25"/>
    </row>
    <row r="150" spans="1:19" ht="15" customHeight="1" x14ac:dyDescent="0.35">
      <c r="A150" s="25"/>
      <c r="B150" s="25"/>
      <c r="C150" s="25"/>
      <c r="D150" s="25"/>
      <c r="E150" s="26"/>
      <c r="F150" s="26"/>
      <c r="G150" s="25"/>
      <c r="H150" s="25"/>
      <c r="I150" s="25"/>
      <c r="J150" s="25"/>
      <c r="K150" s="26"/>
      <c r="L150" s="26"/>
      <c r="M150" s="25"/>
      <c r="N150" s="25"/>
      <c r="O150" s="26"/>
      <c r="P150" s="25"/>
      <c r="Q150" s="25"/>
      <c r="R150" s="63"/>
      <c r="S150" s="25"/>
    </row>
    <row r="151" spans="1:19" ht="15" customHeight="1" x14ac:dyDescent="0.35">
      <c r="A151" s="25"/>
      <c r="B151" s="25"/>
      <c r="C151" s="25"/>
      <c r="D151" s="25"/>
      <c r="E151" s="26"/>
      <c r="F151" s="26"/>
      <c r="G151" s="25"/>
      <c r="H151" s="25"/>
      <c r="I151" s="25"/>
      <c r="J151" s="25"/>
      <c r="K151" s="26"/>
      <c r="L151" s="26"/>
      <c r="M151" s="25"/>
      <c r="N151" s="25"/>
      <c r="O151" s="26"/>
      <c r="P151" s="25"/>
      <c r="Q151" s="25"/>
      <c r="R151" s="63"/>
      <c r="S151" s="25"/>
    </row>
    <row r="152" spans="1:19" ht="15" customHeight="1" x14ac:dyDescent="0.35">
      <c r="A152" s="25"/>
      <c r="B152" s="25"/>
      <c r="C152" s="25"/>
      <c r="D152" s="25"/>
      <c r="E152" s="26"/>
      <c r="F152" s="26"/>
      <c r="G152" s="25"/>
      <c r="H152" s="25"/>
      <c r="I152" s="25"/>
      <c r="J152" s="25"/>
      <c r="K152" s="26"/>
      <c r="L152" s="26"/>
      <c r="M152" s="25"/>
      <c r="N152" s="25"/>
      <c r="O152" s="26"/>
      <c r="P152" s="25"/>
      <c r="Q152" s="25"/>
      <c r="R152" s="63"/>
      <c r="S152" s="25"/>
    </row>
  </sheetData>
  <sheetProtection algorithmName="SHA-512" hashValue="49mODGA5yiAmp6nJc3iUrHSE6l3ODz5guWOiFjgQ8Y2viCC1imeICfRw2xErGxFFpqlNtGwPkgTPgaAK9UnhKA==" saltValue="d2NQtgr4LkW+Sv18r+NLUQ==" spinCount="100000" sheet="1" objects="1" scenarios="1"/>
  <mergeCells count="4">
    <mergeCell ref="U51:V51"/>
    <mergeCell ref="X51:Y51"/>
    <mergeCell ref="U1:BI1"/>
    <mergeCell ref="A1:S1"/>
  </mergeCells>
  <pageMargins left="0.7" right="0.7" top="0.75" bottom="0.75" header="0.3" footer="0.3"/>
  <pageSetup orientation="portrait" r:id="rId9"/>
  <drawing r:id="rId10"/>
  <tableParts count="3">
    <tablePart r:id="rId11"/>
    <tablePart r:id="rId12"/>
    <tablePart r:id="rId13"/>
  </tableParts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 xr:uid="{00000000-0002-0000-0100-000000000000}">
          <x14:formula1>
            <xm:f>'Dropdown Choices'!$E$2:$E$7</xm:f>
          </x14:formula1>
          <xm:sqref>I3:I151</xm:sqref>
        </x14:dataValidation>
        <x14:dataValidation type="list" allowBlank="1" showInputMessage="1" showErrorMessage="1" xr:uid="{00000000-0002-0000-0100-000002000000}">
          <x14:formula1>
            <xm:f>'Dropdown Choices'!$H$2:$H$6</xm:f>
          </x14:formula1>
          <xm:sqref>N3:N153</xm:sqref>
        </x14:dataValidation>
        <x14:dataValidation type="list" allowBlank="1" showInputMessage="1" showErrorMessage="1" xr:uid="{00000000-0002-0000-0100-000003000000}">
          <x14:formula1>
            <xm:f>'Dropdown Choices'!$I$2:$I$5</xm:f>
          </x14:formula1>
          <xm:sqref>P3:P153</xm:sqref>
        </x14:dataValidation>
        <x14:dataValidation type="list" allowBlank="1" showInputMessage="1" showErrorMessage="1" xr:uid="{00000000-0002-0000-0100-000004000000}">
          <x14:formula1>
            <xm:f>'Dropdown Choices'!$J$2:$J$6</xm:f>
          </x14:formula1>
          <xm:sqref>Q3:Q152</xm:sqref>
        </x14:dataValidation>
        <x14:dataValidation type="list" allowBlank="1" showInputMessage="1" showErrorMessage="1" xr:uid="{00000000-0002-0000-0100-000005000000}">
          <x14:formula1>
            <xm:f>'Dropdown Choices'!$K$2:$K$5</xm:f>
          </x14:formula1>
          <xm:sqref>R3:R152</xm:sqref>
        </x14:dataValidation>
        <x14:dataValidation type="list" allowBlank="1" showInputMessage="1" showErrorMessage="1" xr:uid="{00000000-0002-0000-0100-000007000000}">
          <x14:formula1>
            <xm:f>'Dropdown Choices'!$B$2:$B$57</xm:f>
          </x14:formula1>
          <xm:sqref>D3:D151</xm:sqref>
        </x14:dataValidation>
        <x14:dataValidation type="list" allowBlank="1" showInputMessage="1" showErrorMessage="1" xr:uid="{00000000-0002-0000-0100-000008000000}">
          <x14:formula1>
            <xm:f>'Dropdown Choices'!$A$2:$A$19</xm:f>
          </x14:formula1>
          <xm:sqref>C3:C151</xm:sqref>
        </x14:dataValidation>
        <x14:dataValidation type="list" allowBlank="1" showInputMessage="1" showErrorMessage="1" xr:uid="{00000000-0002-0000-0100-000001000000}">
          <x14:formula1>
            <xm:f>'Dropdown Choices'!$D$2:$D$14</xm:f>
          </x14:formula1>
          <xm:sqref>J3:J151</xm:sqref>
        </x14:dataValidation>
        <x14:dataValidation type="list" allowBlank="1" showInputMessage="1" showErrorMessage="1" xr:uid="{00000000-0002-0000-0100-000006000000}">
          <x14:formula1>
            <xm:f>'Dropdown Choices'!$G$2:$G$30</xm:f>
          </x14:formula1>
          <xm:sqref>M3:M152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BJ157"/>
  <sheetViews>
    <sheetView zoomScale="80" zoomScaleNormal="80" workbookViewId="0">
      <pane xSplit="1" topLeftCell="L1" activePane="topRight" state="frozen"/>
      <selection pane="topRight" activeCell="P15" sqref="P15"/>
    </sheetView>
  </sheetViews>
  <sheetFormatPr defaultColWidth="20.1796875" defaultRowHeight="15" customHeight="1" x14ac:dyDescent="0.35"/>
  <cols>
    <col min="1" max="1" width="16.7265625" style="37" customWidth="1"/>
    <col min="2" max="2" width="8.453125" style="37" bestFit="1" customWidth="1"/>
    <col min="3" max="3" width="38" style="37" bestFit="1" customWidth="1"/>
    <col min="4" max="4" width="24.26953125" style="37" customWidth="1"/>
    <col min="5" max="5" width="12" style="38" bestFit="1" customWidth="1"/>
    <col min="6" max="6" width="11.81640625" style="38" bestFit="1" customWidth="1"/>
    <col min="7" max="7" width="10.81640625" style="37" customWidth="1"/>
    <col min="8" max="8" width="12.26953125" style="37" bestFit="1" customWidth="1"/>
    <col min="9" max="9" width="12.26953125" style="37" customWidth="1"/>
    <col min="10" max="10" width="41.54296875" style="37" customWidth="1"/>
    <col min="11" max="11" width="12.7265625" style="38" customWidth="1"/>
    <col min="12" max="12" width="13" style="38" bestFit="1" customWidth="1"/>
    <col min="13" max="13" width="33.6328125" style="37" customWidth="1"/>
    <col min="14" max="14" width="27" style="37" customWidth="1"/>
    <col min="15" max="15" width="13.453125" style="38" bestFit="1" customWidth="1"/>
    <col min="16" max="16" width="15.1796875" style="37" customWidth="1"/>
    <col min="17" max="17" width="33.26953125" style="37" bestFit="1" customWidth="1"/>
    <col min="18" max="18" width="23.26953125" style="37" customWidth="1"/>
    <col min="19" max="19" width="26.1796875" style="37" customWidth="1"/>
    <col min="20" max="20" width="1.7265625" style="1" customWidth="1"/>
    <col min="21" max="21" width="43.81640625" style="1" bestFit="1" customWidth="1"/>
    <col min="22" max="22" width="16.1796875" style="1" customWidth="1"/>
    <col min="23" max="23" width="1.7265625" style="1" customWidth="1"/>
    <col min="24" max="24" width="38" style="1" bestFit="1" customWidth="1"/>
    <col min="25" max="25" width="15.7265625" style="1" customWidth="1"/>
    <col min="26" max="26" width="1.81640625" style="1" customWidth="1"/>
    <col min="27" max="27" width="25.7265625" style="1" customWidth="1"/>
    <col min="28" max="28" width="13.7265625" style="4" customWidth="1"/>
    <col min="29" max="43" width="13.7265625" style="1" customWidth="1"/>
    <col min="44" max="44" width="1.7265625" style="1" customWidth="1"/>
    <col min="45" max="45" width="43.7265625" style="1" customWidth="1"/>
    <col min="46" max="46" width="15.7265625" style="1" customWidth="1"/>
    <col min="47" max="47" width="1.7265625" style="1" customWidth="1"/>
    <col min="48" max="49" width="22.453125" style="1" customWidth="1"/>
    <col min="50" max="50" width="1.7265625" style="1" customWidth="1"/>
    <col min="51" max="51" width="18.81640625" style="1" customWidth="1"/>
    <col min="52" max="52" width="15.7265625" style="1" customWidth="1"/>
    <col min="53" max="53" width="1.7265625" style="1" customWidth="1"/>
    <col min="54" max="54" width="30.26953125" style="1" customWidth="1"/>
    <col min="55" max="55" width="11.81640625" style="1" customWidth="1"/>
    <col min="56" max="56" width="1.7265625" style="1" customWidth="1"/>
    <col min="57" max="57" width="33.26953125" style="1" bestFit="1" customWidth="1"/>
    <col min="58" max="62" width="22.26953125" style="1" customWidth="1"/>
    <col min="63" max="16384" width="20.1796875" style="1"/>
  </cols>
  <sheetData>
    <row r="1" spans="1:62" ht="30" customHeight="1" x14ac:dyDescent="0.35">
      <c r="A1" s="78" t="s">
        <v>71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80"/>
      <c r="U1" s="74" t="s">
        <v>38</v>
      </c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  <c r="AK1" s="74"/>
      <c r="AL1" s="74"/>
      <c r="AM1" s="74"/>
      <c r="AN1" s="74"/>
      <c r="AO1" s="74"/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</row>
    <row r="2" spans="1:62" ht="29" x14ac:dyDescent="0.35">
      <c r="A2" s="35" t="s">
        <v>102</v>
      </c>
      <c r="B2" s="35" t="s">
        <v>1</v>
      </c>
      <c r="C2" s="35" t="s">
        <v>20</v>
      </c>
      <c r="D2" s="35" t="s">
        <v>2</v>
      </c>
      <c r="E2" s="36" t="s">
        <v>3</v>
      </c>
      <c r="F2" s="36" t="s">
        <v>4</v>
      </c>
      <c r="G2" s="35" t="s">
        <v>5</v>
      </c>
      <c r="H2" s="35" t="s">
        <v>9</v>
      </c>
      <c r="I2" s="35" t="s">
        <v>215</v>
      </c>
      <c r="J2" s="35" t="s">
        <v>216</v>
      </c>
      <c r="K2" s="36" t="s">
        <v>222</v>
      </c>
      <c r="L2" s="36" t="s">
        <v>55</v>
      </c>
      <c r="M2" s="35" t="s">
        <v>6</v>
      </c>
      <c r="N2" s="35" t="s">
        <v>224</v>
      </c>
      <c r="O2" s="36" t="s">
        <v>223</v>
      </c>
      <c r="P2" s="35" t="s">
        <v>201</v>
      </c>
      <c r="Q2" s="35" t="s">
        <v>203</v>
      </c>
      <c r="R2" s="35" t="s">
        <v>228</v>
      </c>
      <c r="S2" s="67" t="s">
        <v>333</v>
      </c>
      <c r="U2" s="2" t="s">
        <v>0</v>
      </c>
      <c r="V2" s="8" t="s">
        <v>225</v>
      </c>
      <c r="W2"/>
      <c r="X2" s="7" t="s">
        <v>20</v>
      </c>
      <c r="Y2" s="8" t="s">
        <v>35</v>
      </c>
      <c r="AA2" s="48" t="s">
        <v>37</v>
      </c>
      <c r="AB2" s="5" t="s">
        <v>26</v>
      </c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S2" s="5" t="s">
        <v>217</v>
      </c>
      <c r="AT2" s="6" t="s">
        <v>35</v>
      </c>
      <c r="AU2"/>
      <c r="AV2" s="5" t="s">
        <v>2</v>
      </c>
      <c r="AW2" s="6" t="s">
        <v>36</v>
      </c>
      <c r="AY2" s="7" t="s">
        <v>201</v>
      </c>
      <c r="AZ2" s="6" t="s">
        <v>35</v>
      </c>
      <c r="BA2"/>
      <c r="BB2" s="2" t="s">
        <v>226</v>
      </c>
      <c r="BC2" t="s">
        <v>35</v>
      </c>
      <c r="BD2"/>
      <c r="BE2" s="2" t="s">
        <v>35</v>
      </c>
      <c r="BF2" s="5" t="s">
        <v>10</v>
      </c>
      <c r="BG2"/>
      <c r="BH2"/>
      <c r="BI2"/>
      <c r="BJ2"/>
    </row>
    <row r="3" spans="1:62" ht="14.5" x14ac:dyDescent="0.35">
      <c r="A3" s="25" t="s">
        <v>27</v>
      </c>
      <c r="B3" s="25" t="s">
        <v>11</v>
      </c>
      <c r="C3" s="55" t="s">
        <v>115</v>
      </c>
      <c r="D3" s="25" t="s">
        <v>153</v>
      </c>
      <c r="E3" s="26">
        <v>42402</v>
      </c>
      <c r="F3" s="26">
        <v>42408</v>
      </c>
      <c r="G3" s="55">
        <f>Feb[[#This Row],[Stop Date]]-Feb[[#This Row],[Start Date]]+1</f>
        <v>7</v>
      </c>
      <c r="H3" s="25" t="s">
        <v>12</v>
      </c>
      <c r="I3" s="57"/>
      <c r="J3" s="55" t="s">
        <v>219</v>
      </c>
      <c r="K3" s="26">
        <v>42403</v>
      </c>
      <c r="L3" s="26" t="s">
        <v>14</v>
      </c>
      <c r="M3" s="25" t="s">
        <v>19</v>
      </c>
      <c r="N3" s="57" t="s">
        <v>199</v>
      </c>
      <c r="O3" s="26">
        <v>42405</v>
      </c>
      <c r="P3" s="25" t="s">
        <v>8</v>
      </c>
      <c r="Q3" s="55" t="s">
        <v>204</v>
      </c>
      <c r="R3" s="55" t="s">
        <v>14</v>
      </c>
      <c r="S3" s="68"/>
      <c r="U3" s="3" t="s">
        <v>27</v>
      </c>
      <c r="V3">
        <v>1</v>
      </c>
      <c r="W3"/>
      <c r="X3" s="3" t="s">
        <v>115</v>
      </c>
      <c r="Y3">
        <v>2</v>
      </c>
      <c r="AA3" s="5" t="s">
        <v>2</v>
      </c>
      <c r="AB3" s="6" t="s">
        <v>12</v>
      </c>
      <c r="AC3" s="6" t="s">
        <v>342</v>
      </c>
      <c r="AD3" s="6" t="s">
        <v>24</v>
      </c>
      <c r="AE3" s="6" t="s">
        <v>42</v>
      </c>
      <c r="AF3" s="6" t="s">
        <v>23</v>
      </c>
      <c r="AG3"/>
      <c r="AH3"/>
      <c r="AI3" s="6"/>
      <c r="AJ3" s="6"/>
      <c r="AK3" s="6"/>
      <c r="AL3" s="6"/>
      <c r="AM3" s="6"/>
      <c r="AN3" s="6"/>
      <c r="AO3" s="6"/>
      <c r="AP3" s="6"/>
      <c r="AQ3" s="6"/>
      <c r="AS3" s="3" t="s">
        <v>219</v>
      </c>
      <c r="AT3">
        <v>3</v>
      </c>
      <c r="AU3"/>
      <c r="AV3" s="3" t="s">
        <v>336</v>
      </c>
      <c r="AW3">
        <v>10</v>
      </c>
      <c r="AY3" s="3" t="s">
        <v>8</v>
      </c>
      <c r="AZ3">
        <v>4</v>
      </c>
      <c r="BA3"/>
      <c r="BB3" s="3" t="s">
        <v>199</v>
      </c>
      <c r="BC3">
        <v>1</v>
      </c>
      <c r="BD3"/>
      <c r="BE3" s="5" t="s">
        <v>203</v>
      </c>
      <c r="BF3" t="s">
        <v>14</v>
      </c>
      <c r="BG3" t="s">
        <v>13</v>
      </c>
      <c r="BH3" s="6" t="s">
        <v>23</v>
      </c>
      <c r="BI3"/>
      <c r="BJ3"/>
    </row>
    <row r="4" spans="1:62" ht="15" customHeight="1" x14ac:dyDescent="0.35">
      <c r="A4" s="101" t="s">
        <v>28</v>
      </c>
      <c r="B4" s="101" t="s">
        <v>18</v>
      </c>
      <c r="C4" s="55" t="s">
        <v>116</v>
      </c>
      <c r="D4" s="101" t="s">
        <v>136</v>
      </c>
      <c r="E4" s="102">
        <v>42402</v>
      </c>
      <c r="F4" s="102">
        <v>42408</v>
      </c>
      <c r="G4" s="55">
        <f>Feb[[#This Row],[Stop Date]]-Feb[[#This Row],[Start Date]]+1</f>
        <v>7</v>
      </c>
      <c r="H4" s="101" t="s">
        <v>342</v>
      </c>
      <c r="I4" s="57"/>
      <c r="J4" s="55" t="s">
        <v>219</v>
      </c>
      <c r="K4" s="102">
        <v>42402</v>
      </c>
      <c r="L4" s="102" t="s">
        <v>14</v>
      </c>
      <c r="M4" s="101" t="s">
        <v>70</v>
      </c>
      <c r="N4" s="57" t="s">
        <v>198</v>
      </c>
      <c r="O4" s="102">
        <v>42404</v>
      </c>
      <c r="P4" s="101" t="s">
        <v>7</v>
      </c>
      <c r="Q4" s="55" t="s">
        <v>206</v>
      </c>
      <c r="R4" s="55" t="s">
        <v>13</v>
      </c>
      <c r="S4" s="68"/>
      <c r="U4" s="3" t="s">
        <v>28</v>
      </c>
      <c r="V4">
        <v>1</v>
      </c>
      <c r="W4"/>
      <c r="X4" s="3" t="s">
        <v>116</v>
      </c>
      <c r="Y4">
        <v>1</v>
      </c>
      <c r="AA4" s="3" t="s">
        <v>336</v>
      </c>
      <c r="AB4">
        <v>1</v>
      </c>
      <c r="AC4">
        <v>1</v>
      </c>
      <c r="AD4"/>
      <c r="AE4"/>
      <c r="AF4">
        <v>2</v>
      </c>
      <c r="AG4"/>
      <c r="AH4"/>
      <c r="AI4"/>
      <c r="AJ4"/>
      <c r="AK4"/>
      <c r="AL4"/>
      <c r="AM4"/>
      <c r="AN4"/>
      <c r="AO4"/>
      <c r="AP4"/>
      <c r="AQ4"/>
      <c r="AS4" s="3" t="s">
        <v>122</v>
      </c>
      <c r="AT4">
        <v>3</v>
      </c>
      <c r="AU4"/>
      <c r="AV4" s="3" t="s">
        <v>337</v>
      </c>
      <c r="AW4">
        <v>7</v>
      </c>
      <c r="AY4" s="3" t="s">
        <v>7</v>
      </c>
      <c r="AZ4">
        <v>3</v>
      </c>
      <c r="BA4"/>
      <c r="BB4" s="3" t="s">
        <v>198</v>
      </c>
      <c r="BC4">
        <v>1</v>
      </c>
      <c r="BD4"/>
      <c r="BE4" s="3" t="s">
        <v>205</v>
      </c>
      <c r="BF4">
        <v>1</v>
      </c>
      <c r="BG4"/>
      <c r="BH4">
        <v>1</v>
      </c>
      <c r="BI4"/>
      <c r="BJ4"/>
    </row>
    <row r="5" spans="1:62" ht="14.5" x14ac:dyDescent="0.35">
      <c r="A5" s="25" t="s">
        <v>29</v>
      </c>
      <c r="B5" s="25" t="s">
        <v>22</v>
      </c>
      <c r="C5" s="55" t="s">
        <v>51</v>
      </c>
      <c r="D5" s="25" t="s">
        <v>127</v>
      </c>
      <c r="E5" s="26">
        <v>42420</v>
      </c>
      <c r="F5" s="26">
        <v>42424</v>
      </c>
      <c r="G5" s="55">
        <f>Feb[[#This Row],[Stop Date]]-Feb[[#This Row],[Start Date]]+1</f>
        <v>5</v>
      </c>
      <c r="H5" s="25" t="s">
        <v>12</v>
      </c>
      <c r="I5" s="57"/>
      <c r="J5" s="55" t="s">
        <v>122</v>
      </c>
      <c r="K5" s="26" t="s">
        <v>17</v>
      </c>
      <c r="L5" s="26" t="s">
        <v>17</v>
      </c>
      <c r="M5" s="25" t="s">
        <v>220</v>
      </c>
      <c r="N5" s="57" t="s">
        <v>13</v>
      </c>
      <c r="O5" s="26" t="s">
        <v>17</v>
      </c>
      <c r="P5" s="25" t="s">
        <v>7</v>
      </c>
      <c r="Q5" s="55" t="s">
        <v>204</v>
      </c>
      <c r="R5" s="55" t="s">
        <v>14</v>
      </c>
      <c r="S5" s="68"/>
      <c r="U5" s="3" t="s">
        <v>29</v>
      </c>
      <c r="V5">
        <v>2</v>
      </c>
      <c r="W5"/>
      <c r="X5" s="3" t="s">
        <v>51</v>
      </c>
      <c r="Y5">
        <v>3</v>
      </c>
      <c r="AA5" s="3" t="s">
        <v>337</v>
      </c>
      <c r="AB5"/>
      <c r="AC5">
        <v>1</v>
      </c>
      <c r="AD5"/>
      <c r="AE5"/>
      <c r="AF5">
        <v>1</v>
      </c>
      <c r="AG5"/>
      <c r="AH5"/>
      <c r="AI5"/>
      <c r="AJ5"/>
      <c r="AK5"/>
      <c r="AL5"/>
      <c r="AM5"/>
      <c r="AN5"/>
      <c r="AO5"/>
      <c r="AP5"/>
      <c r="AQ5"/>
      <c r="AS5" s="3" t="s">
        <v>119</v>
      </c>
      <c r="AT5">
        <v>1</v>
      </c>
      <c r="AU5"/>
      <c r="AV5" s="3" t="s">
        <v>338</v>
      </c>
      <c r="AW5">
        <v>5</v>
      </c>
      <c r="AY5" s="3" t="s">
        <v>23</v>
      </c>
      <c r="AZ5">
        <v>7</v>
      </c>
      <c r="BA5"/>
      <c r="BB5" s="3" t="s">
        <v>13</v>
      </c>
      <c r="BC5">
        <v>5</v>
      </c>
      <c r="BD5"/>
      <c r="BE5" s="3" t="s">
        <v>204</v>
      </c>
      <c r="BF5">
        <v>4</v>
      </c>
      <c r="BG5">
        <v>1</v>
      </c>
      <c r="BH5">
        <v>5</v>
      </c>
      <c r="BI5"/>
      <c r="BJ5"/>
    </row>
    <row r="6" spans="1:62" ht="15" customHeight="1" x14ac:dyDescent="0.35">
      <c r="A6" s="25" t="s">
        <v>29</v>
      </c>
      <c r="B6" s="25" t="s">
        <v>22</v>
      </c>
      <c r="C6" s="55" t="s">
        <v>115</v>
      </c>
      <c r="D6" s="25" t="s">
        <v>153</v>
      </c>
      <c r="E6" s="26">
        <v>42403</v>
      </c>
      <c r="F6" s="26">
        <v>42405</v>
      </c>
      <c r="G6" s="55">
        <f>Feb[[#This Row],[Stop Date]]-Feb[[#This Row],[Start Date]]+1</f>
        <v>3</v>
      </c>
      <c r="H6" s="25" t="s">
        <v>342</v>
      </c>
      <c r="I6" s="57"/>
      <c r="J6" s="55" t="s">
        <v>219</v>
      </c>
      <c r="K6" s="26">
        <v>42403</v>
      </c>
      <c r="L6" s="26" t="s">
        <v>14</v>
      </c>
      <c r="M6" s="25" t="s">
        <v>19</v>
      </c>
      <c r="N6" s="57" t="s">
        <v>13</v>
      </c>
      <c r="O6" s="26">
        <v>42405</v>
      </c>
      <c r="P6" s="25" t="s">
        <v>8</v>
      </c>
      <c r="Q6" s="55" t="s">
        <v>204</v>
      </c>
      <c r="R6" s="55" t="s">
        <v>13</v>
      </c>
      <c r="S6" s="68"/>
      <c r="U6" s="3" t="s">
        <v>30</v>
      </c>
      <c r="V6">
        <v>1</v>
      </c>
      <c r="W6"/>
      <c r="X6" s="3" t="s">
        <v>89</v>
      </c>
      <c r="Y6">
        <v>1</v>
      </c>
      <c r="AA6" s="3" t="s">
        <v>338</v>
      </c>
      <c r="AB6">
        <v>1</v>
      </c>
      <c r="AC6"/>
      <c r="AD6"/>
      <c r="AE6"/>
      <c r="AF6">
        <v>1</v>
      </c>
      <c r="AG6"/>
      <c r="AH6"/>
      <c r="AI6"/>
      <c r="AJ6"/>
      <c r="AK6"/>
      <c r="AL6"/>
      <c r="AM6"/>
      <c r="AN6"/>
      <c r="AO6"/>
      <c r="AP6"/>
      <c r="AQ6"/>
      <c r="AS6" s="3" t="s">
        <v>23</v>
      </c>
      <c r="AT6">
        <v>7</v>
      </c>
      <c r="AU6"/>
      <c r="AV6" s="3" t="s">
        <v>339</v>
      </c>
      <c r="AW6">
        <v>5</v>
      </c>
      <c r="AY6"/>
      <c r="AZ6"/>
      <c r="BA6"/>
      <c r="BB6" s="3" t="s">
        <v>23</v>
      </c>
      <c r="BC6">
        <v>7</v>
      </c>
      <c r="BD6"/>
      <c r="BE6" s="3" t="s">
        <v>206</v>
      </c>
      <c r="BF6"/>
      <c r="BG6">
        <v>1</v>
      </c>
      <c r="BH6">
        <v>1</v>
      </c>
      <c r="BI6"/>
      <c r="BJ6"/>
    </row>
    <row r="7" spans="1:62" ht="15" customHeight="1" x14ac:dyDescent="0.35">
      <c r="A7" s="25" t="s">
        <v>30</v>
      </c>
      <c r="B7" s="25" t="s">
        <v>25</v>
      </c>
      <c r="C7" s="55" t="s">
        <v>51</v>
      </c>
      <c r="D7" s="25" t="s">
        <v>125</v>
      </c>
      <c r="E7" s="26">
        <v>42420</v>
      </c>
      <c r="F7" s="26">
        <v>42424</v>
      </c>
      <c r="G7" s="55">
        <f>Feb[[#This Row],[Stop Date]]-Feb[[#This Row],[Start Date]]+1</f>
        <v>5</v>
      </c>
      <c r="H7" s="25" t="s">
        <v>24</v>
      </c>
      <c r="I7" s="57"/>
      <c r="J7" s="55" t="s">
        <v>122</v>
      </c>
      <c r="K7" s="26" t="s">
        <v>17</v>
      </c>
      <c r="L7" s="26" t="s">
        <v>17</v>
      </c>
      <c r="M7" s="25" t="s">
        <v>220</v>
      </c>
      <c r="N7" s="57" t="s">
        <v>13</v>
      </c>
      <c r="O7" s="26" t="s">
        <v>17</v>
      </c>
      <c r="P7" s="25" t="s">
        <v>7</v>
      </c>
      <c r="Q7" s="55" t="s">
        <v>204</v>
      </c>
      <c r="R7" s="55" t="s">
        <v>14</v>
      </c>
      <c r="S7" s="68"/>
      <c r="U7" s="3" t="s">
        <v>31</v>
      </c>
      <c r="V7">
        <v>1</v>
      </c>
      <c r="W7"/>
      <c r="X7" s="3" t="s">
        <v>23</v>
      </c>
      <c r="Y7">
        <v>7</v>
      </c>
      <c r="AA7" s="3" t="s">
        <v>339</v>
      </c>
      <c r="AB7"/>
      <c r="AC7"/>
      <c r="AD7">
        <v>1</v>
      </c>
      <c r="AE7"/>
      <c r="AF7">
        <v>1</v>
      </c>
      <c r="AG7"/>
      <c r="AH7"/>
      <c r="AI7"/>
      <c r="AJ7"/>
      <c r="AK7"/>
      <c r="AL7"/>
      <c r="AM7"/>
      <c r="AN7"/>
      <c r="AO7"/>
      <c r="AP7"/>
      <c r="AQ7"/>
      <c r="AS7"/>
      <c r="AT7"/>
      <c r="AU7"/>
      <c r="AV7" s="3" t="s">
        <v>340</v>
      </c>
      <c r="AW7">
        <v>4</v>
      </c>
      <c r="AY7"/>
      <c r="AZ7"/>
      <c r="BA7"/>
      <c r="BB7"/>
      <c r="BC7"/>
      <c r="BD7"/>
      <c r="BE7" s="39" t="s">
        <v>23</v>
      </c>
      <c r="BF7" s="40">
        <v>5</v>
      </c>
      <c r="BG7" s="40">
        <v>2</v>
      </c>
      <c r="BH7" s="40">
        <v>7</v>
      </c>
      <c r="BI7"/>
      <c r="BJ7"/>
    </row>
    <row r="8" spans="1:62" ht="15" customHeight="1" x14ac:dyDescent="0.35">
      <c r="A8" s="25" t="s">
        <v>31</v>
      </c>
      <c r="B8" s="25" t="s">
        <v>48</v>
      </c>
      <c r="C8" s="55" t="s">
        <v>89</v>
      </c>
      <c r="D8" s="25" t="s">
        <v>155</v>
      </c>
      <c r="E8" s="26">
        <v>42402</v>
      </c>
      <c r="F8" s="26">
        <v>42405</v>
      </c>
      <c r="G8" s="55">
        <f>Feb[[#This Row],[Stop Date]]-Feb[[#This Row],[Start Date]]+1</f>
        <v>4</v>
      </c>
      <c r="H8" s="25" t="s">
        <v>42</v>
      </c>
      <c r="I8" s="57"/>
      <c r="J8" s="55" t="s">
        <v>119</v>
      </c>
      <c r="K8" s="26">
        <v>42402</v>
      </c>
      <c r="L8" s="26" t="s">
        <v>14</v>
      </c>
      <c r="M8" s="25" t="s">
        <v>41</v>
      </c>
      <c r="N8" s="57" t="s">
        <v>13</v>
      </c>
      <c r="O8" s="26">
        <v>42401</v>
      </c>
      <c r="P8" s="25" t="s">
        <v>8</v>
      </c>
      <c r="Q8" s="55" t="s">
        <v>204</v>
      </c>
      <c r="R8" s="55" t="s">
        <v>14</v>
      </c>
      <c r="S8" s="68"/>
      <c r="U8" s="3" t="s">
        <v>32</v>
      </c>
      <c r="V8">
        <v>1</v>
      </c>
      <c r="W8"/>
      <c r="X8"/>
      <c r="Y8"/>
      <c r="AA8" s="3" t="s">
        <v>340</v>
      </c>
      <c r="AB8"/>
      <c r="AC8"/>
      <c r="AD8"/>
      <c r="AE8">
        <v>1</v>
      </c>
      <c r="AF8">
        <v>1</v>
      </c>
      <c r="AG8"/>
      <c r="AH8"/>
      <c r="AI8"/>
      <c r="AJ8"/>
      <c r="AK8"/>
      <c r="AL8"/>
      <c r="AM8"/>
      <c r="AN8"/>
      <c r="AO8"/>
      <c r="AP8"/>
      <c r="AQ8"/>
      <c r="AS8"/>
      <c r="AT8"/>
      <c r="AU8"/>
      <c r="AV8" s="3" t="s">
        <v>341</v>
      </c>
      <c r="AW8">
        <v>7</v>
      </c>
      <c r="AY8"/>
      <c r="AZ8"/>
      <c r="BA8"/>
      <c r="BB8"/>
      <c r="BC8"/>
      <c r="BD8"/>
      <c r="BE8"/>
      <c r="BF8"/>
      <c r="BG8"/>
      <c r="BH8"/>
      <c r="BI8"/>
      <c r="BJ8"/>
    </row>
    <row r="9" spans="1:62" ht="14.5" x14ac:dyDescent="0.35">
      <c r="A9" s="25" t="s">
        <v>32</v>
      </c>
      <c r="B9" s="25" t="s">
        <v>50</v>
      </c>
      <c r="C9" s="55" t="s">
        <v>51</v>
      </c>
      <c r="D9" s="25" t="s">
        <v>148</v>
      </c>
      <c r="E9" s="26">
        <v>42402</v>
      </c>
      <c r="F9" s="26">
        <v>42408</v>
      </c>
      <c r="G9" s="55">
        <f>Feb[[#This Row],[Stop Date]]-Feb[[#This Row],[Start Date]]+1</f>
        <v>7</v>
      </c>
      <c r="H9" s="25" t="s">
        <v>42</v>
      </c>
      <c r="I9" s="57"/>
      <c r="J9" s="55" t="s">
        <v>122</v>
      </c>
      <c r="K9" s="26" t="s">
        <v>17</v>
      </c>
      <c r="L9" s="26" t="s">
        <v>17</v>
      </c>
      <c r="M9" s="25" t="s">
        <v>220</v>
      </c>
      <c r="N9" s="57" t="s">
        <v>13</v>
      </c>
      <c r="O9" s="26" t="s">
        <v>17</v>
      </c>
      <c r="P9" s="25" t="s">
        <v>8</v>
      </c>
      <c r="Q9" s="55" t="s">
        <v>205</v>
      </c>
      <c r="R9" s="55" t="s">
        <v>14</v>
      </c>
      <c r="S9" s="68"/>
      <c r="U9" s="3" t="s">
        <v>23</v>
      </c>
      <c r="V9">
        <v>7</v>
      </c>
      <c r="W9" s="40"/>
      <c r="X9"/>
      <c r="Y9"/>
      <c r="AA9" s="3" t="s">
        <v>341</v>
      </c>
      <c r="AB9"/>
      <c r="AC9"/>
      <c r="AD9"/>
      <c r="AE9">
        <v>1</v>
      </c>
      <c r="AF9">
        <v>1</v>
      </c>
      <c r="AG9"/>
      <c r="AH9" s="40"/>
      <c r="AI9" s="40"/>
      <c r="AJ9" s="40"/>
      <c r="AK9" s="40"/>
      <c r="AL9" s="40"/>
      <c r="AM9" s="40"/>
      <c r="AN9" s="40"/>
      <c r="AO9" s="40"/>
      <c r="AP9" s="40"/>
      <c r="AQ9" s="40"/>
      <c r="AS9" s="40"/>
      <c r="AT9" s="40"/>
      <c r="AU9" s="40"/>
      <c r="AV9" s="3" t="s">
        <v>23</v>
      </c>
      <c r="AW9">
        <v>38</v>
      </c>
      <c r="AY9" s="40"/>
      <c r="AZ9" s="40"/>
      <c r="BA9" s="40"/>
      <c r="BB9" s="40"/>
      <c r="BC9" s="40"/>
      <c r="BD9" s="40"/>
      <c r="BE9"/>
      <c r="BF9"/>
      <c r="BG9"/>
      <c r="BH9"/>
      <c r="BI9" s="40"/>
    </row>
    <row r="10" spans="1:62" ht="15" customHeight="1" x14ac:dyDescent="0.35">
      <c r="A10" s="25"/>
      <c r="B10" s="25"/>
      <c r="C10" s="25"/>
      <c r="D10" s="25"/>
      <c r="E10" s="26"/>
      <c r="F10" s="26"/>
      <c r="G10" s="25"/>
      <c r="H10" s="25"/>
      <c r="I10" s="25"/>
      <c r="J10" s="25"/>
      <c r="K10" s="26"/>
      <c r="L10" s="26"/>
      <c r="M10" s="25"/>
      <c r="N10" s="25"/>
      <c r="O10" s="26"/>
      <c r="P10" s="25"/>
      <c r="Q10" s="25"/>
      <c r="R10" s="25"/>
      <c r="S10" s="25"/>
      <c r="U10"/>
      <c r="V10"/>
      <c r="W10"/>
      <c r="X10"/>
      <c r="Y10"/>
      <c r="Z10"/>
      <c r="AA10" s="3" t="s">
        <v>23</v>
      </c>
      <c r="AB10">
        <v>2</v>
      </c>
      <c r="AC10">
        <v>2</v>
      </c>
      <c r="AD10">
        <v>1</v>
      </c>
      <c r="AE10">
        <v>2</v>
      </c>
      <c r="AF10">
        <v>7</v>
      </c>
      <c r="AG10"/>
      <c r="AH10"/>
      <c r="AI10"/>
      <c r="AJ10"/>
      <c r="AK10"/>
      <c r="AL10"/>
      <c r="AM10"/>
      <c r="AN10"/>
      <c r="AO10"/>
      <c r="AP10"/>
      <c r="AQ10"/>
      <c r="AS10"/>
      <c r="AT10"/>
      <c r="AU10"/>
      <c r="AV10"/>
      <c r="AW10"/>
      <c r="AY10"/>
      <c r="AZ10"/>
      <c r="BA10"/>
      <c r="BB10"/>
      <c r="BC10"/>
      <c r="BD10"/>
      <c r="BE10"/>
      <c r="BF10"/>
      <c r="BI10"/>
    </row>
    <row r="11" spans="1:62" ht="15" customHeight="1" x14ac:dyDescent="0.35">
      <c r="A11" s="25"/>
      <c r="B11" s="25"/>
      <c r="C11" s="25"/>
      <c r="D11" s="25"/>
      <c r="E11" s="26"/>
      <c r="F11" s="26"/>
      <c r="G11" s="25"/>
      <c r="H11" s="25"/>
      <c r="I11" s="25"/>
      <c r="J11" s="25"/>
      <c r="K11" s="26"/>
      <c r="L11" s="26"/>
      <c r="M11" s="25"/>
      <c r="N11" s="25"/>
      <c r="O11" s="26"/>
      <c r="P11" s="25"/>
      <c r="Q11" s="25"/>
      <c r="R11" s="25"/>
      <c r="S11" s="25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S11"/>
      <c r="AT11"/>
      <c r="AU11"/>
      <c r="AV11"/>
      <c r="AW11"/>
      <c r="AY11"/>
      <c r="AZ11"/>
      <c r="BA11"/>
      <c r="BB11"/>
      <c r="BC11"/>
      <c r="BD11"/>
      <c r="BE11"/>
      <c r="BF11"/>
      <c r="BI11"/>
    </row>
    <row r="12" spans="1:62" ht="15" customHeight="1" x14ac:dyDescent="0.35">
      <c r="A12" s="25"/>
      <c r="B12" s="25"/>
      <c r="C12" s="25"/>
      <c r="D12" s="25"/>
      <c r="E12" s="26"/>
      <c r="F12" s="26"/>
      <c r="G12" s="25"/>
      <c r="H12" s="25"/>
      <c r="I12" s="25"/>
      <c r="J12" s="25"/>
      <c r="K12" s="26"/>
      <c r="L12" s="26"/>
      <c r="M12" s="25"/>
      <c r="N12" s="25"/>
      <c r="O12" s="26"/>
      <c r="P12" s="25"/>
      <c r="Q12" s="25"/>
      <c r="R12" s="25"/>
      <c r="S12" s="25"/>
      <c r="U12"/>
      <c r="V12"/>
      <c r="W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S12"/>
      <c r="AT12"/>
      <c r="AU12"/>
      <c r="AV12"/>
      <c r="AW12"/>
      <c r="AY12"/>
      <c r="AZ12"/>
      <c r="BA12"/>
      <c r="BB12"/>
      <c r="BC12"/>
      <c r="BD12"/>
      <c r="BE12"/>
      <c r="BF12"/>
      <c r="BI12"/>
    </row>
    <row r="13" spans="1:62" ht="15" customHeight="1" x14ac:dyDescent="0.35">
      <c r="A13" s="25"/>
      <c r="B13" s="25"/>
      <c r="C13" s="25"/>
      <c r="D13" s="25"/>
      <c r="E13" s="26"/>
      <c r="F13" s="26"/>
      <c r="G13" s="25"/>
      <c r="H13" s="25"/>
      <c r="I13" s="25"/>
      <c r="J13" s="25"/>
      <c r="K13" s="26"/>
      <c r="L13" s="26"/>
      <c r="M13" s="25"/>
      <c r="N13" s="25"/>
      <c r="O13" s="26"/>
      <c r="P13" s="25"/>
      <c r="Q13" s="25"/>
      <c r="R13" s="25"/>
      <c r="S13" s="25"/>
      <c r="T13"/>
      <c r="U13"/>
      <c r="V13"/>
      <c r="W13"/>
      <c r="Y13"/>
      <c r="Z13"/>
      <c r="AA13"/>
      <c r="AB13"/>
      <c r="AC13"/>
      <c r="AD13"/>
      <c r="AE13"/>
      <c r="AF13"/>
      <c r="AG13"/>
      <c r="AH13"/>
      <c r="AS13"/>
      <c r="AT13"/>
      <c r="AU13"/>
      <c r="AY13"/>
      <c r="AZ13"/>
      <c r="BA13"/>
      <c r="BB13"/>
      <c r="BC13"/>
      <c r="BD13"/>
      <c r="BI13"/>
    </row>
    <row r="14" spans="1:62" ht="15" customHeight="1" x14ac:dyDescent="0.35">
      <c r="A14" s="25"/>
      <c r="B14" s="25"/>
      <c r="C14" s="25"/>
      <c r="D14" s="25"/>
      <c r="E14" s="26"/>
      <c r="F14" s="26"/>
      <c r="G14" s="25"/>
      <c r="H14" s="25"/>
      <c r="I14" s="25"/>
      <c r="J14" s="25"/>
      <c r="K14" s="26"/>
      <c r="L14" s="26"/>
      <c r="M14" s="25"/>
      <c r="N14" s="25"/>
      <c r="O14" s="26"/>
      <c r="P14" s="25"/>
      <c r="Q14" s="25"/>
      <c r="R14" s="25"/>
      <c r="S14" s="25"/>
      <c r="T14"/>
      <c r="U14"/>
      <c r="V14"/>
      <c r="W14"/>
      <c r="Y14"/>
      <c r="Z14"/>
      <c r="AS14"/>
      <c r="AT14"/>
      <c r="AU14"/>
      <c r="AY14"/>
      <c r="AZ14"/>
      <c r="BA14"/>
      <c r="BB14"/>
      <c r="BC14"/>
      <c r="BD14"/>
      <c r="BI14"/>
    </row>
    <row r="15" spans="1:62" ht="15" customHeight="1" x14ac:dyDescent="0.35">
      <c r="A15" s="25"/>
      <c r="B15" s="25"/>
      <c r="C15" s="25"/>
      <c r="D15" s="25"/>
      <c r="E15" s="26"/>
      <c r="F15" s="26"/>
      <c r="G15" s="25"/>
      <c r="H15" s="25"/>
      <c r="I15" s="25"/>
      <c r="J15" s="25"/>
      <c r="K15" s="26"/>
      <c r="L15" s="26"/>
      <c r="M15" s="25"/>
      <c r="N15" s="25"/>
      <c r="O15" s="26"/>
      <c r="P15" s="25"/>
      <c r="Q15" s="25"/>
      <c r="R15" s="25"/>
      <c r="S15" s="25"/>
      <c r="T15"/>
      <c r="U15"/>
      <c r="V15"/>
      <c r="W15"/>
      <c r="Y15"/>
      <c r="Z15"/>
      <c r="AS15"/>
      <c r="AT15"/>
      <c r="AU15"/>
      <c r="AY15"/>
      <c r="AZ15"/>
      <c r="BA15"/>
      <c r="BB15"/>
      <c r="BC15"/>
      <c r="BD15"/>
      <c r="BI15"/>
    </row>
    <row r="16" spans="1:62" ht="15" customHeight="1" x14ac:dyDescent="0.35">
      <c r="A16" s="25"/>
      <c r="B16" s="25"/>
      <c r="C16" s="25"/>
      <c r="D16" s="25"/>
      <c r="E16" s="26"/>
      <c r="F16" s="26"/>
      <c r="G16" s="25"/>
      <c r="H16" s="25"/>
      <c r="I16" s="25"/>
      <c r="J16" s="25"/>
      <c r="K16" s="26"/>
      <c r="L16" s="26"/>
      <c r="M16" s="25"/>
      <c r="N16" s="25"/>
      <c r="O16" s="26"/>
      <c r="P16" s="25"/>
      <c r="Q16" s="25"/>
      <c r="R16" s="25"/>
      <c r="S16" s="25"/>
      <c r="T16"/>
      <c r="U16"/>
      <c r="V16"/>
      <c r="W16"/>
      <c r="Y16"/>
      <c r="Z16"/>
      <c r="AS16"/>
      <c r="AT16"/>
      <c r="AU16"/>
      <c r="AY16"/>
      <c r="AZ16"/>
      <c r="BA16"/>
      <c r="BB16"/>
      <c r="BC16"/>
      <c r="BD16"/>
      <c r="BI16"/>
    </row>
    <row r="17" spans="1:61" ht="15" customHeight="1" x14ac:dyDescent="0.35">
      <c r="A17" s="25"/>
      <c r="B17" s="25"/>
      <c r="C17" s="25"/>
      <c r="D17" s="25"/>
      <c r="E17" s="26"/>
      <c r="F17" s="26"/>
      <c r="G17" s="25"/>
      <c r="H17" s="25"/>
      <c r="I17" s="25"/>
      <c r="J17" s="25"/>
      <c r="K17" s="26"/>
      <c r="L17" s="26"/>
      <c r="M17" s="25"/>
      <c r="N17" s="25"/>
      <c r="O17" s="26"/>
      <c r="P17" s="25"/>
      <c r="Q17" s="25"/>
      <c r="R17" s="25"/>
      <c r="S17" s="25"/>
      <c r="T17"/>
      <c r="U17"/>
      <c r="V17"/>
      <c r="W17"/>
      <c r="Y17"/>
      <c r="Z17"/>
      <c r="AS17"/>
      <c r="AT17"/>
      <c r="AU17"/>
      <c r="AY17"/>
      <c r="AZ17"/>
      <c r="BA17"/>
      <c r="BB17"/>
      <c r="BC17"/>
      <c r="BD17"/>
      <c r="BI17"/>
    </row>
    <row r="18" spans="1:61" ht="15" customHeight="1" x14ac:dyDescent="0.35">
      <c r="A18" s="25"/>
      <c r="B18" s="25"/>
      <c r="C18" s="25"/>
      <c r="D18" s="25"/>
      <c r="E18" s="26"/>
      <c r="F18" s="26"/>
      <c r="G18" s="25"/>
      <c r="H18" s="25"/>
      <c r="I18" s="25"/>
      <c r="J18" s="25"/>
      <c r="K18" s="26"/>
      <c r="L18" s="26"/>
      <c r="M18" s="25"/>
      <c r="N18" s="25"/>
      <c r="O18" s="26"/>
      <c r="P18" s="25"/>
      <c r="Q18" s="25"/>
      <c r="R18" s="25"/>
      <c r="S18" s="25"/>
      <c r="T18"/>
      <c r="U18"/>
      <c r="V18"/>
      <c r="W18"/>
      <c r="Y18"/>
      <c r="AS18"/>
      <c r="AT18"/>
      <c r="AU18"/>
      <c r="AY18"/>
      <c r="AZ18"/>
      <c r="BA18"/>
      <c r="BB18"/>
      <c r="BC18"/>
      <c r="BD18"/>
      <c r="BI18"/>
    </row>
    <row r="19" spans="1:61" ht="15" customHeight="1" x14ac:dyDescent="0.35">
      <c r="A19" s="25"/>
      <c r="B19" s="25"/>
      <c r="C19" s="25"/>
      <c r="D19" s="25"/>
      <c r="E19" s="26"/>
      <c r="F19" s="26"/>
      <c r="G19" s="25"/>
      <c r="H19" s="25"/>
      <c r="I19" s="25"/>
      <c r="J19" s="25"/>
      <c r="K19" s="26"/>
      <c r="L19" s="26"/>
      <c r="M19" s="25"/>
      <c r="N19" s="25"/>
      <c r="O19" s="26"/>
      <c r="P19" s="25"/>
      <c r="Q19" s="25"/>
      <c r="R19" s="25"/>
      <c r="S19" s="27"/>
      <c r="T19"/>
      <c r="U19"/>
      <c r="V19"/>
      <c r="W19"/>
      <c r="AS19"/>
      <c r="AT19"/>
      <c r="AU19"/>
      <c r="AY19"/>
      <c r="AZ19"/>
      <c r="BA19"/>
      <c r="BB19"/>
      <c r="BC19"/>
      <c r="BD19"/>
      <c r="BI19"/>
    </row>
    <row r="20" spans="1:61" ht="15" customHeight="1" x14ac:dyDescent="0.35">
      <c r="A20" s="25"/>
      <c r="B20" s="25"/>
      <c r="C20" s="25"/>
      <c r="D20" s="25"/>
      <c r="E20" s="26"/>
      <c r="F20" s="26"/>
      <c r="G20" s="25"/>
      <c r="H20" s="25"/>
      <c r="I20" s="25"/>
      <c r="J20" s="25"/>
      <c r="K20" s="26"/>
      <c r="L20" s="26"/>
      <c r="M20" s="25"/>
      <c r="N20" s="25"/>
      <c r="O20" s="26"/>
      <c r="P20" s="25"/>
      <c r="Q20" s="25"/>
      <c r="R20" s="25"/>
      <c r="S20" s="27"/>
      <c r="T20"/>
      <c r="BI20"/>
    </row>
    <row r="21" spans="1:61" ht="15" customHeight="1" x14ac:dyDescent="0.35">
      <c r="A21" s="25"/>
      <c r="B21" s="25"/>
      <c r="C21" s="25"/>
      <c r="D21" s="25"/>
      <c r="E21" s="26"/>
      <c r="F21" s="26"/>
      <c r="G21" s="25"/>
      <c r="H21" s="25"/>
      <c r="I21" s="25"/>
      <c r="J21" s="25"/>
      <c r="K21" s="26"/>
      <c r="L21" s="26"/>
      <c r="M21" s="25"/>
      <c r="N21" s="25"/>
      <c r="O21" s="26"/>
      <c r="P21" s="25"/>
      <c r="Q21" s="25"/>
      <c r="R21" s="25"/>
      <c r="S21" s="27"/>
      <c r="T21"/>
      <c r="BI21"/>
    </row>
    <row r="22" spans="1:61" ht="15" customHeight="1" x14ac:dyDescent="0.35">
      <c r="A22" s="25"/>
      <c r="B22" s="25"/>
      <c r="C22" s="25"/>
      <c r="D22" s="25"/>
      <c r="E22" s="26"/>
      <c r="F22" s="26"/>
      <c r="G22" s="25"/>
      <c r="H22" s="25"/>
      <c r="I22" s="25"/>
      <c r="J22" s="25"/>
      <c r="K22" s="26"/>
      <c r="L22" s="26"/>
      <c r="M22" s="25"/>
      <c r="N22" s="25"/>
      <c r="O22" s="26"/>
      <c r="P22" s="25"/>
      <c r="Q22" s="25"/>
      <c r="R22" s="25"/>
      <c r="S22" s="27"/>
      <c r="T22"/>
    </row>
    <row r="23" spans="1:61" ht="15" customHeight="1" x14ac:dyDescent="0.35">
      <c r="A23" s="28"/>
      <c r="B23" s="29"/>
      <c r="C23" s="29"/>
      <c r="D23" s="29"/>
      <c r="E23" s="30"/>
      <c r="F23" s="30"/>
      <c r="G23" s="29"/>
      <c r="H23" s="29"/>
      <c r="I23" s="29"/>
      <c r="J23" s="29"/>
      <c r="K23" s="30"/>
      <c r="L23" s="30"/>
      <c r="M23" s="29"/>
      <c r="N23" s="29"/>
      <c r="O23" s="30"/>
      <c r="P23" s="29"/>
      <c r="Q23" s="29"/>
      <c r="R23" s="29"/>
      <c r="S23" s="27"/>
      <c r="T23"/>
    </row>
    <row r="24" spans="1:61" ht="15" customHeight="1" x14ac:dyDescent="0.35">
      <c r="A24" s="28"/>
      <c r="B24" s="29"/>
      <c r="C24" s="29"/>
      <c r="D24" s="29"/>
      <c r="E24" s="30"/>
      <c r="F24" s="30"/>
      <c r="G24" s="29"/>
      <c r="H24" s="29"/>
      <c r="I24" s="29"/>
      <c r="J24" s="29"/>
      <c r="K24" s="30"/>
      <c r="L24" s="30"/>
      <c r="M24" s="29"/>
      <c r="N24" s="29"/>
      <c r="O24" s="30"/>
      <c r="P24" s="29"/>
      <c r="Q24" s="29"/>
      <c r="R24" s="25"/>
      <c r="S24" s="27"/>
      <c r="T24"/>
    </row>
    <row r="25" spans="1:61" ht="15" customHeight="1" x14ac:dyDescent="0.35">
      <c r="A25" s="25"/>
      <c r="B25" s="25"/>
      <c r="C25" s="25"/>
      <c r="D25" s="25"/>
      <c r="E25" s="26"/>
      <c r="F25" s="26"/>
      <c r="G25" s="25"/>
      <c r="H25" s="25"/>
      <c r="I25" s="25"/>
      <c r="J25" s="25"/>
      <c r="K25" s="26"/>
      <c r="L25" s="26"/>
      <c r="M25" s="25"/>
      <c r="N25" s="25"/>
      <c r="O25" s="26"/>
      <c r="P25" s="25"/>
      <c r="Q25" s="25"/>
      <c r="R25" s="27"/>
      <c r="S25" s="27"/>
      <c r="T25"/>
    </row>
    <row r="26" spans="1:61" ht="15" customHeight="1" x14ac:dyDescent="0.35">
      <c r="A26" s="25"/>
      <c r="B26" s="25"/>
      <c r="C26" s="25"/>
      <c r="D26" s="25"/>
      <c r="E26" s="26"/>
      <c r="F26" s="26"/>
      <c r="G26" s="25"/>
      <c r="H26" s="25"/>
      <c r="I26" s="25"/>
      <c r="J26" s="25"/>
      <c r="K26" s="26"/>
      <c r="L26" s="26"/>
      <c r="M26" s="25"/>
      <c r="N26" s="25"/>
      <c r="O26" s="26"/>
      <c r="P26" s="25"/>
      <c r="Q26" s="25"/>
      <c r="R26" s="27"/>
      <c r="S26" s="27"/>
      <c r="T26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</row>
    <row r="27" spans="1:61" ht="15" customHeight="1" x14ac:dyDescent="0.35">
      <c r="A27" s="25"/>
      <c r="B27" s="25"/>
      <c r="C27" s="25"/>
      <c r="D27" s="25"/>
      <c r="E27" s="26"/>
      <c r="F27" s="26"/>
      <c r="G27" s="25"/>
      <c r="H27" s="25"/>
      <c r="I27" s="25"/>
      <c r="J27" s="25"/>
      <c r="K27" s="26"/>
      <c r="L27" s="26"/>
      <c r="M27" s="25"/>
      <c r="N27" s="25"/>
      <c r="O27" s="26"/>
      <c r="P27" s="25"/>
      <c r="Q27" s="25"/>
      <c r="R27" s="27"/>
      <c r="S27" s="27"/>
      <c r="T27"/>
    </row>
    <row r="28" spans="1:61" ht="15" customHeight="1" x14ac:dyDescent="0.35">
      <c r="A28" s="25"/>
      <c r="B28" s="25"/>
      <c r="C28" s="25"/>
      <c r="D28" s="25"/>
      <c r="E28" s="26"/>
      <c r="F28" s="26"/>
      <c r="G28" s="25"/>
      <c r="H28" s="25"/>
      <c r="I28" s="25"/>
      <c r="J28" s="25"/>
      <c r="K28" s="26"/>
      <c r="L28" s="26"/>
      <c r="M28" s="25"/>
      <c r="N28" s="25"/>
      <c r="O28" s="26"/>
      <c r="P28" s="25"/>
      <c r="Q28" s="25"/>
      <c r="R28" s="27"/>
      <c r="S28" s="27"/>
      <c r="T28"/>
    </row>
    <row r="29" spans="1:61" ht="15" customHeight="1" x14ac:dyDescent="0.35">
      <c r="A29" s="25"/>
      <c r="B29" s="25"/>
      <c r="C29" s="25"/>
      <c r="D29" s="25"/>
      <c r="E29" s="26"/>
      <c r="F29" s="26"/>
      <c r="G29" s="25"/>
      <c r="H29" s="25"/>
      <c r="I29" s="25"/>
      <c r="J29" s="25"/>
      <c r="K29" s="26"/>
      <c r="L29" s="26"/>
      <c r="M29" s="25"/>
      <c r="N29" s="25"/>
      <c r="O29" s="26"/>
      <c r="P29" s="25"/>
      <c r="Q29" s="25"/>
      <c r="R29" s="27"/>
      <c r="S29" s="27"/>
      <c r="T29"/>
    </row>
    <row r="30" spans="1:61" ht="15" customHeight="1" x14ac:dyDescent="0.35">
      <c r="A30" s="25"/>
      <c r="B30" s="25"/>
      <c r="C30" s="25"/>
      <c r="D30" s="25"/>
      <c r="E30" s="26"/>
      <c r="F30" s="26"/>
      <c r="G30" s="25"/>
      <c r="H30" s="25"/>
      <c r="I30" s="25"/>
      <c r="J30" s="25"/>
      <c r="K30" s="26"/>
      <c r="L30" s="26"/>
      <c r="M30" s="25"/>
      <c r="N30" s="25"/>
      <c r="O30" s="26"/>
      <c r="P30" s="25"/>
      <c r="Q30" s="25"/>
      <c r="R30" s="27"/>
      <c r="S30" s="27"/>
      <c r="T30"/>
    </row>
    <row r="31" spans="1:61" ht="15" customHeight="1" x14ac:dyDescent="0.35">
      <c r="A31" s="25"/>
      <c r="B31" s="25"/>
      <c r="C31" s="25"/>
      <c r="D31" s="25"/>
      <c r="E31" s="26"/>
      <c r="F31" s="26"/>
      <c r="G31" s="25"/>
      <c r="H31" s="25"/>
      <c r="I31" s="25"/>
      <c r="J31" s="25"/>
      <c r="K31" s="26"/>
      <c r="L31" s="26"/>
      <c r="M31" s="25"/>
      <c r="N31" s="25"/>
      <c r="O31" s="26"/>
      <c r="P31" s="25"/>
      <c r="Q31" s="25"/>
      <c r="R31" s="27"/>
      <c r="S31" s="27"/>
    </row>
    <row r="32" spans="1:61" ht="15" customHeight="1" x14ac:dyDescent="0.35">
      <c r="A32" s="25"/>
      <c r="B32" s="25"/>
      <c r="C32" s="25"/>
      <c r="D32" s="25"/>
      <c r="E32" s="26"/>
      <c r="F32" s="26"/>
      <c r="G32" s="25"/>
      <c r="H32" s="25"/>
      <c r="I32" s="25"/>
      <c r="J32" s="25"/>
      <c r="K32" s="26"/>
      <c r="L32" s="26"/>
      <c r="M32" s="25"/>
      <c r="N32" s="25"/>
      <c r="O32" s="26"/>
      <c r="P32" s="25"/>
      <c r="Q32" s="25"/>
      <c r="R32" s="27"/>
      <c r="S32" s="27"/>
    </row>
    <row r="33" spans="1:19" ht="15" customHeight="1" x14ac:dyDescent="0.35">
      <c r="A33" s="25"/>
      <c r="B33" s="25"/>
      <c r="C33" s="25"/>
      <c r="D33" s="25"/>
      <c r="E33" s="26"/>
      <c r="F33" s="26"/>
      <c r="G33" s="25"/>
      <c r="H33" s="25"/>
      <c r="I33" s="25"/>
      <c r="J33" s="25"/>
      <c r="K33" s="26"/>
      <c r="L33" s="26"/>
      <c r="M33" s="25"/>
      <c r="N33" s="25"/>
      <c r="O33" s="26"/>
      <c r="P33" s="25"/>
      <c r="Q33" s="25"/>
      <c r="R33" s="27"/>
      <c r="S33" s="27"/>
    </row>
    <row r="34" spans="1:19" ht="15" customHeight="1" x14ac:dyDescent="0.35">
      <c r="A34" s="25"/>
      <c r="B34" s="25"/>
      <c r="C34" s="25"/>
      <c r="D34" s="25"/>
      <c r="E34" s="26"/>
      <c r="F34" s="26"/>
      <c r="G34" s="25"/>
      <c r="H34" s="25"/>
      <c r="I34" s="25"/>
      <c r="J34" s="25"/>
      <c r="K34" s="26"/>
      <c r="L34" s="26"/>
      <c r="M34" s="25"/>
      <c r="N34" s="25"/>
      <c r="O34" s="26"/>
      <c r="P34" s="25"/>
      <c r="Q34" s="25"/>
      <c r="R34" s="27"/>
      <c r="S34" s="27"/>
    </row>
    <row r="35" spans="1:19" ht="15" customHeight="1" x14ac:dyDescent="0.35">
      <c r="A35" s="25"/>
      <c r="B35" s="25"/>
      <c r="C35" s="25"/>
      <c r="D35" s="25"/>
      <c r="E35" s="26"/>
      <c r="F35" s="26"/>
      <c r="G35" s="25"/>
      <c r="H35" s="25"/>
      <c r="I35" s="25"/>
      <c r="J35" s="25"/>
      <c r="K35" s="26"/>
      <c r="L35" s="26"/>
      <c r="M35" s="25"/>
      <c r="N35" s="25"/>
      <c r="O35" s="26"/>
      <c r="P35" s="25"/>
      <c r="Q35" s="25"/>
      <c r="R35" s="27"/>
      <c r="S35" s="27"/>
    </row>
    <row r="36" spans="1:19" ht="15" customHeight="1" x14ac:dyDescent="0.35">
      <c r="A36" s="25"/>
      <c r="B36" s="25"/>
      <c r="C36" s="25"/>
      <c r="D36" s="25"/>
      <c r="E36" s="26"/>
      <c r="F36" s="26"/>
      <c r="G36" s="25"/>
      <c r="H36" s="25"/>
      <c r="I36" s="25"/>
      <c r="J36" s="25"/>
      <c r="K36" s="26"/>
      <c r="L36" s="26"/>
      <c r="M36" s="25"/>
      <c r="N36" s="25"/>
      <c r="O36" s="26"/>
      <c r="P36" s="25"/>
      <c r="Q36" s="25"/>
      <c r="R36" s="27"/>
      <c r="S36" s="27"/>
    </row>
    <row r="37" spans="1:19" ht="15" customHeight="1" x14ac:dyDescent="0.35">
      <c r="A37" s="25"/>
      <c r="B37" s="25"/>
      <c r="C37" s="25"/>
      <c r="D37" s="25"/>
      <c r="E37" s="26"/>
      <c r="F37" s="26"/>
      <c r="G37" s="25"/>
      <c r="H37" s="25"/>
      <c r="I37" s="25"/>
      <c r="J37" s="25"/>
      <c r="K37" s="26"/>
      <c r="L37" s="26"/>
      <c r="M37" s="25"/>
      <c r="N37" s="25"/>
      <c r="O37" s="26"/>
      <c r="P37" s="25"/>
      <c r="Q37" s="25"/>
      <c r="R37" s="25"/>
      <c r="S37" s="25"/>
    </row>
    <row r="38" spans="1:19" ht="15" customHeight="1" x14ac:dyDescent="0.35">
      <c r="A38" s="25"/>
      <c r="B38" s="25"/>
      <c r="C38" s="25"/>
      <c r="D38" s="25"/>
      <c r="E38" s="26"/>
      <c r="F38" s="26"/>
      <c r="G38" s="25"/>
      <c r="H38" s="25"/>
      <c r="I38" s="25"/>
      <c r="J38" s="25"/>
      <c r="K38" s="26"/>
      <c r="L38" s="26"/>
      <c r="M38" s="25"/>
      <c r="N38" s="25"/>
      <c r="O38" s="26"/>
      <c r="P38" s="25"/>
      <c r="Q38" s="25"/>
      <c r="R38" s="25"/>
      <c r="S38" s="25"/>
    </row>
    <row r="39" spans="1:19" ht="15" customHeight="1" x14ac:dyDescent="0.35">
      <c r="A39" s="25"/>
      <c r="B39" s="25"/>
      <c r="C39" s="25"/>
      <c r="D39" s="25"/>
      <c r="E39" s="26"/>
      <c r="F39" s="26"/>
      <c r="G39" s="25"/>
      <c r="H39" s="25"/>
      <c r="I39" s="25"/>
      <c r="J39" s="25"/>
      <c r="K39" s="26"/>
      <c r="L39" s="26"/>
      <c r="M39" s="25"/>
      <c r="N39" s="25"/>
      <c r="O39" s="26"/>
      <c r="P39" s="25"/>
      <c r="Q39" s="25"/>
      <c r="R39" s="25"/>
      <c r="S39" s="25"/>
    </row>
    <row r="40" spans="1:19" ht="15" customHeight="1" x14ac:dyDescent="0.35">
      <c r="A40" s="25"/>
      <c r="B40" s="25"/>
      <c r="C40" s="25"/>
      <c r="D40" s="25"/>
      <c r="E40" s="26"/>
      <c r="F40" s="26"/>
      <c r="G40" s="25"/>
      <c r="H40" s="25"/>
      <c r="I40" s="25"/>
      <c r="J40" s="25"/>
      <c r="K40" s="26"/>
      <c r="L40" s="26"/>
      <c r="M40" s="25"/>
      <c r="N40" s="25"/>
      <c r="O40" s="26"/>
      <c r="P40" s="25"/>
      <c r="Q40" s="25"/>
      <c r="R40" s="25"/>
      <c r="S40" s="25"/>
    </row>
    <row r="41" spans="1:19" ht="15" customHeight="1" x14ac:dyDescent="0.35">
      <c r="A41" s="25"/>
      <c r="B41" s="25"/>
      <c r="C41" s="25"/>
      <c r="D41" s="25"/>
      <c r="E41" s="26"/>
      <c r="F41" s="26"/>
      <c r="G41" s="25"/>
      <c r="H41" s="25"/>
      <c r="I41" s="25"/>
      <c r="J41" s="25"/>
      <c r="K41" s="26"/>
      <c r="L41" s="26"/>
      <c r="M41" s="25"/>
      <c r="N41" s="25"/>
      <c r="O41" s="26"/>
      <c r="P41" s="25"/>
      <c r="Q41" s="25"/>
      <c r="R41" s="25"/>
      <c r="S41" s="25"/>
    </row>
    <row r="42" spans="1:19" ht="15" customHeight="1" x14ac:dyDescent="0.35">
      <c r="A42" s="25"/>
      <c r="B42" s="25"/>
      <c r="C42" s="25"/>
      <c r="D42" s="25"/>
      <c r="E42" s="26"/>
      <c r="F42" s="26"/>
      <c r="G42" s="25"/>
      <c r="H42" s="25"/>
      <c r="I42" s="25"/>
      <c r="J42" s="25"/>
      <c r="K42" s="26"/>
      <c r="L42" s="26"/>
      <c r="M42" s="25"/>
      <c r="N42" s="25"/>
      <c r="O42" s="26"/>
      <c r="P42" s="25"/>
      <c r="Q42" s="25"/>
      <c r="R42" s="25"/>
      <c r="S42" s="25"/>
    </row>
    <row r="43" spans="1:19" ht="15" customHeight="1" x14ac:dyDescent="0.35">
      <c r="A43" s="25"/>
      <c r="B43" s="25"/>
      <c r="C43" s="25"/>
      <c r="D43" s="25"/>
      <c r="E43" s="26"/>
      <c r="F43" s="26"/>
      <c r="G43" s="25"/>
      <c r="H43" s="25"/>
      <c r="I43" s="25"/>
      <c r="J43" s="25"/>
      <c r="K43" s="26"/>
      <c r="L43" s="26"/>
      <c r="M43" s="25"/>
      <c r="N43" s="25"/>
      <c r="O43" s="26"/>
      <c r="P43" s="25"/>
      <c r="Q43" s="25"/>
      <c r="R43" s="25"/>
      <c r="S43" s="25"/>
    </row>
    <row r="44" spans="1:19" ht="15" customHeight="1" x14ac:dyDescent="0.35">
      <c r="A44" s="25"/>
      <c r="B44" s="25"/>
      <c r="C44" s="25"/>
      <c r="D44" s="25"/>
      <c r="E44" s="26"/>
      <c r="F44" s="26"/>
      <c r="G44" s="25"/>
      <c r="H44" s="25"/>
      <c r="I44" s="25"/>
      <c r="J44" s="25"/>
      <c r="K44" s="26"/>
      <c r="L44" s="26"/>
      <c r="M44" s="25"/>
      <c r="N44" s="25"/>
      <c r="O44" s="26"/>
      <c r="P44" s="25"/>
      <c r="Q44" s="25"/>
      <c r="R44" s="25"/>
      <c r="S44" s="25"/>
    </row>
    <row r="45" spans="1:19" ht="15" customHeight="1" x14ac:dyDescent="0.35">
      <c r="A45" s="25"/>
      <c r="B45" s="25"/>
      <c r="C45" s="25"/>
      <c r="D45" s="25"/>
      <c r="E45" s="26"/>
      <c r="F45" s="26"/>
      <c r="G45" s="25"/>
      <c r="H45" s="25"/>
      <c r="I45" s="25"/>
      <c r="J45" s="25"/>
      <c r="K45" s="26"/>
      <c r="L45" s="26"/>
      <c r="M45" s="25"/>
      <c r="N45" s="25"/>
      <c r="O45" s="26"/>
      <c r="P45" s="25"/>
      <c r="Q45" s="25"/>
      <c r="R45" s="25"/>
      <c r="S45" s="25"/>
    </row>
    <row r="46" spans="1:19" ht="15" customHeight="1" x14ac:dyDescent="0.35">
      <c r="A46" s="25"/>
      <c r="B46" s="25"/>
      <c r="C46" s="25"/>
      <c r="D46" s="25"/>
      <c r="E46" s="26"/>
      <c r="F46" s="26"/>
      <c r="G46" s="25"/>
      <c r="H46" s="25"/>
      <c r="I46" s="25"/>
      <c r="J46" s="25"/>
      <c r="K46" s="26"/>
      <c r="L46" s="26"/>
      <c r="M46" s="25"/>
      <c r="N46" s="25"/>
      <c r="O46" s="26"/>
      <c r="P46" s="25"/>
      <c r="Q46" s="25"/>
      <c r="R46" s="25"/>
      <c r="S46" s="25"/>
    </row>
    <row r="47" spans="1:19" ht="15" customHeight="1" x14ac:dyDescent="0.35">
      <c r="A47" s="25"/>
      <c r="B47" s="25"/>
      <c r="C47" s="25"/>
      <c r="D47" s="25"/>
      <c r="E47" s="26"/>
      <c r="F47" s="26"/>
      <c r="G47" s="25"/>
      <c r="H47" s="25"/>
      <c r="I47" s="25"/>
      <c r="J47" s="25"/>
      <c r="K47" s="26"/>
      <c r="L47" s="26"/>
      <c r="M47" s="25"/>
      <c r="N47" s="25"/>
      <c r="O47" s="26"/>
      <c r="P47" s="25"/>
      <c r="Q47" s="25"/>
      <c r="R47" s="25"/>
      <c r="S47" s="25"/>
    </row>
    <row r="48" spans="1:19" ht="15" customHeight="1" x14ac:dyDescent="0.35">
      <c r="A48" s="25"/>
      <c r="B48" s="25"/>
      <c r="C48" s="25"/>
      <c r="D48" s="25"/>
      <c r="E48" s="26"/>
      <c r="F48" s="26"/>
      <c r="G48" s="25"/>
      <c r="H48" s="25"/>
      <c r="I48" s="25"/>
      <c r="J48" s="25"/>
      <c r="K48" s="26"/>
      <c r="L48" s="26"/>
      <c r="M48" s="25"/>
      <c r="N48" s="25"/>
      <c r="O48" s="26"/>
      <c r="P48" s="25"/>
      <c r="Q48" s="25"/>
      <c r="R48" s="25"/>
      <c r="S48" s="25"/>
    </row>
    <row r="49" spans="1:25" ht="15" customHeight="1" x14ac:dyDescent="0.35">
      <c r="A49" s="25"/>
      <c r="B49" s="25"/>
      <c r="C49" s="25"/>
      <c r="D49" s="25"/>
      <c r="E49" s="26"/>
      <c r="F49" s="26"/>
      <c r="G49" s="25"/>
      <c r="H49" s="25"/>
      <c r="I49" s="25"/>
      <c r="J49" s="25"/>
      <c r="K49" s="26"/>
      <c r="L49" s="26"/>
      <c r="M49" s="25"/>
      <c r="N49" s="25"/>
      <c r="O49" s="26"/>
      <c r="P49" s="25"/>
      <c r="Q49" s="25"/>
      <c r="R49" s="25"/>
      <c r="S49" s="25"/>
    </row>
    <row r="50" spans="1:25" ht="15" customHeight="1" thickBot="1" x14ac:dyDescent="0.4">
      <c r="A50" s="25"/>
      <c r="B50" s="25"/>
      <c r="C50" s="25"/>
      <c r="D50" s="25"/>
      <c r="E50" s="26"/>
      <c r="F50" s="26"/>
      <c r="G50" s="25"/>
      <c r="H50" s="25"/>
      <c r="I50" s="25"/>
      <c r="J50" s="25"/>
      <c r="K50" s="26"/>
      <c r="L50" s="26"/>
      <c r="M50" s="25"/>
      <c r="N50" s="25"/>
      <c r="O50" s="26"/>
      <c r="P50" s="25"/>
      <c r="Q50" s="25"/>
      <c r="R50" s="25"/>
      <c r="S50" s="25"/>
    </row>
    <row r="51" spans="1:25" ht="15" customHeight="1" thickBot="1" x14ac:dyDescent="0.4">
      <c r="A51" s="25"/>
      <c r="B51" s="25"/>
      <c r="C51" s="25"/>
      <c r="D51" s="25"/>
      <c r="E51" s="26"/>
      <c r="F51" s="26"/>
      <c r="G51" s="25"/>
      <c r="H51" s="25"/>
      <c r="I51" s="25"/>
      <c r="J51" s="25"/>
      <c r="K51" s="26"/>
      <c r="L51" s="26"/>
      <c r="M51" s="25"/>
      <c r="N51" s="25"/>
      <c r="O51" s="26"/>
      <c r="P51" s="25"/>
      <c r="Q51" s="25"/>
      <c r="R51" s="25"/>
      <c r="S51" s="25"/>
      <c r="U51" s="70" t="s">
        <v>39</v>
      </c>
      <c r="V51" s="71"/>
      <c r="X51" s="72" t="s">
        <v>227</v>
      </c>
      <c r="Y51" s="73"/>
    </row>
    <row r="52" spans="1:25" ht="15" customHeight="1" x14ac:dyDescent="0.35">
      <c r="A52" s="25"/>
      <c r="B52" s="25"/>
      <c r="C52" s="25"/>
      <c r="D52" s="25"/>
      <c r="E52" s="26"/>
      <c r="F52" s="26"/>
      <c r="G52" s="25"/>
      <c r="H52" s="25"/>
      <c r="I52" s="25"/>
      <c r="J52" s="25"/>
      <c r="K52" s="26"/>
      <c r="L52" s="26"/>
      <c r="M52" s="25"/>
      <c r="N52" s="25"/>
      <c r="O52" s="26"/>
      <c r="P52" s="25"/>
      <c r="Q52" s="25"/>
      <c r="R52" s="25"/>
      <c r="S52" s="25"/>
      <c r="U52" s="11" t="s">
        <v>52</v>
      </c>
      <c r="V52" s="1">
        <v>980</v>
      </c>
      <c r="X52" s="11" t="s">
        <v>93</v>
      </c>
      <c r="Y52" s="42">
        <f>GETPIVOTDATA("Diagnosis",$X$2)/V52*10000</f>
        <v>71.428571428571431</v>
      </c>
    </row>
    <row r="53" spans="1:25" ht="15" customHeight="1" x14ac:dyDescent="0.35">
      <c r="A53" s="25"/>
      <c r="B53" s="25"/>
      <c r="C53" s="25"/>
      <c r="D53" s="25"/>
      <c r="E53" s="26"/>
      <c r="F53" s="26"/>
      <c r="G53" s="25"/>
      <c r="H53" s="25"/>
      <c r="I53" s="25"/>
      <c r="J53" s="25"/>
      <c r="K53" s="26"/>
      <c r="L53" s="26"/>
      <c r="M53" s="25"/>
      <c r="N53" s="25"/>
      <c r="O53" s="26"/>
      <c r="P53" s="25"/>
      <c r="Q53" s="25"/>
      <c r="R53" s="25"/>
      <c r="S53" s="25"/>
      <c r="U53" s="11" t="s">
        <v>53</v>
      </c>
      <c r="V53" s="43">
        <f>GETPIVOTDATA("Antibiotic",$AA$2)/V52*1000</f>
        <v>7.1428571428571423</v>
      </c>
      <c r="X53" s="34" t="s">
        <v>213</v>
      </c>
      <c r="Y53" s="42">
        <f>SUMIF(Y54:Y55,"&gt;0")</f>
        <v>30.612244897959187</v>
      </c>
    </row>
    <row r="54" spans="1:25" ht="15" customHeight="1" x14ac:dyDescent="0.35">
      <c r="A54" s="25"/>
      <c r="B54" s="25"/>
      <c r="C54" s="25"/>
      <c r="D54" s="25"/>
      <c r="E54" s="26"/>
      <c r="F54" s="26"/>
      <c r="G54" s="25"/>
      <c r="H54" s="25"/>
      <c r="I54" s="25"/>
      <c r="J54" s="25"/>
      <c r="K54" s="26"/>
      <c r="L54" s="26"/>
      <c r="M54" s="25"/>
      <c r="N54" s="25"/>
      <c r="O54" s="26"/>
      <c r="P54" s="25"/>
      <c r="Q54" s="25"/>
      <c r="R54" s="25"/>
      <c r="S54" s="25"/>
      <c r="U54" s="11" t="s">
        <v>54</v>
      </c>
      <c r="V54" s="43">
        <f>GETPIVOTDATA("Days of Therapy",$AV$2)/V52*1000</f>
        <v>38.775510204081634</v>
      </c>
      <c r="X54" s="41" t="s">
        <v>212</v>
      </c>
      <c r="Y54" s="47">
        <f>IFERROR(GETPIVOTDATA("Diagnosis",$X$2,"Diagnosis","Urinary tract infection (without catheter)")/V52*10000,0)</f>
        <v>10.204081632653063</v>
      </c>
    </row>
    <row r="55" spans="1:25" ht="15" customHeight="1" x14ac:dyDescent="0.35">
      <c r="A55" s="25"/>
      <c r="B55" s="25"/>
      <c r="C55" s="25"/>
      <c r="D55" s="25"/>
      <c r="E55" s="26"/>
      <c r="F55" s="26"/>
      <c r="G55" s="25"/>
      <c r="H55" s="25"/>
      <c r="I55" s="25"/>
      <c r="J55" s="25"/>
      <c r="K55" s="26"/>
      <c r="L55" s="26"/>
      <c r="M55" s="25"/>
      <c r="N55" s="25"/>
      <c r="O55" s="26"/>
      <c r="P55" s="25"/>
      <c r="Q55" s="25"/>
      <c r="R55" s="25"/>
      <c r="S55" s="25"/>
      <c r="U55" s="11" t="s">
        <v>229</v>
      </c>
      <c r="V55" s="44">
        <f>IFERROR(GETPIVOTDATA("SBAR Usage and Completeness",$BE$2,"SBAR Usage and Completeness","SBAR used and complete")/GETPIVOTDATA("SBAR Usage and Completeness",$BE$2),0)</f>
        <v>0.7142857142857143</v>
      </c>
      <c r="X55" s="41" t="s">
        <v>214</v>
      </c>
      <c r="Y55" s="47">
        <f>IFERROR(GETPIVOTDATA("Diagnosis",$X$2,"Diagnosis","Urinary tract infection (with catheter)")/V52*10000,0)</f>
        <v>20.408163265306126</v>
      </c>
    </row>
    <row r="56" spans="1:25" ht="15" customHeight="1" x14ac:dyDescent="0.35">
      <c r="A56" s="25"/>
      <c r="B56" s="25"/>
      <c r="C56" s="25"/>
      <c r="D56" s="25"/>
      <c r="E56" s="26"/>
      <c r="F56" s="26"/>
      <c r="G56" s="25"/>
      <c r="H56" s="25"/>
      <c r="I56" s="25"/>
      <c r="J56" s="25"/>
      <c r="K56" s="26"/>
      <c r="L56" s="26"/>
      <c r="M56" s="25"/>
      <c r="N56" s="25"/>
      <c r="O56" s="26"/>
      <c r="P56" s="25"/>
      <c r="Q56" s="25"/>
      <c r="R56" s="25"/>
      <c r="S56" s="25"/>
      <c r="U56" s="45" t="s">
        <v>56</v>
      </c>
      <c r="V56" s="46">
        <f>IFERROR(GETPIVOTDATA("SBAR Usage and Completeness",$BE$2,"SBAR Usage and Completeness","SBAR used and complete","Criteria Met to Start Antimicrobials?","Yes")/GETPIVOTDATA("SBAR Usage and Completeness",$BE$2,"SBAR Usage and Completeness","SBAR used and complete"),0)</f>
        <v>0.8</v>
      </c>
      <c r="X56" s="34" t="s">
        <v>96</v>
      </c>
      <c r="Y56" s="42">
        <f>SUMIF(Y57:Y60,"&gt;0")</f>
        <v>40.816326530612244</v>
      </c>
    </row>
    <row r="57" spans="1:25" ht="15" customHeight="1" x14ac:dyDescent="0.35">
      <c r="A57" s="25"/>
      <c r="B57" s="25"/>
      <c r="C57" s="25"/>
      <c r="D57" s="25"/>
      <c r="E57" s="26"/>
      <c r="F57" s="26"/>
      <c r="G57" s="25"/>
      <c r="H57" s="25"/>
      <c r="I57" s="25"/>
      <c r="J57" s="25"/>
      <c r="K57" s="26"/>
      <c r="L57" s="26"/>
      <c r="M57" s="25"/>
      <c r="N57" s="25"/>
      <c r="O57" s="26"/>
      <c r="P57" s="25"/>
      <c r="Q57" s="25"/>
      <c r="R57" s="25"/>
      <c r="S57" s="25"/>
      <c r="U57" s="11" t="s">
        <v>230</v>
      </c>
      <c r="V57" s="44">
        <f>IFERROR(GETPIVOTDATA("SBAR Usage and Completeness",$BE$2,"SBAR Usage and Completeness","SBAR used but incomplete")/GETPIVOTDATA("SBAR Usage and Completeness",$BE$2),0)</f>
        <v>0.14285714285714285</v>
      </c>
      <c r="X57" s="41" t="s">
        <v>51</v>
      </c>
      <c r="Y57" s="47">
        <f>IFERROR(GETPIVOTDATA("Diagnosis",$X$2,"Diagnosis","pneumonia")/V52*10000,0)</f>
        <v>30.612244897959183</v>
      </c>
    </row>
    <row r="58" spans="1:25" ht="15" customHeight="1" x14ac:dyDescent="0.35">
      <c r="A58" s="25"/>
      <c r="B58" s="25"/>
      <c r="C58" s="25"/>
      <c r="D58" s="25"/>
      <c r="E58" s="26"/>
      <c r="F58" s="26"/>
      <c r="G58" s="25"/>
      <c r="H58" s="25"/>
      <c r="I58" s="25"/>
      <c r="J58" s="25"/>
      <c r="K58" s="26"/>
      <c r="L58" s="26"/>
      <c r="M58" s="25"/>
      <c r="N58" s="25"/>
      <c r="O58" s="26"/>
      <c r="P58" s="25"/>
      <c r="Q58" s="25"/>
      <c r="R58" s="25"/>
      <c r="S58" s="25"/>
      <c r="U58" s="11" t="s">
        <v>231</v>
      </c>
      <c r="V58" s="44">
        <f>IFERROR(GETPIVOTDATA("SBAR Usage and Completeness",$BE$2,"SBAR Usage and Completeness","SBAR not used")/GETPIVOTDATA("SBAR Usage and Completeness",$BE$2),0)</f>
        <v>0.14285714285714285</v>
      </c>
      <c r="X58" s="41" t="s">
        <v>211</v>
      </c>
      <c r="Y58" s="47">
        <f>IFERROR(GETPIVOTDATA("Diagnosis",$X$2,"Diagnosis","influenza-like illness")/V52*10000,0)</f>
        <v>10.204081632653063</v>
      </c>
    </row>
    <row r="59" spans="1:25" ht="15" customHeight="1" x14ac:dyDescent="0.35">
      <c r="A59" s="25"/>
      <c r="B59" s="25"/>
      <c r="C59" s="25"/>
      <c r="D59" s="25"/>
      <c r="E59" s="26"/>
      <c r="F59" s="26"/>
      <c r="G59" s="25"/>
      <c r="H59" s="25"/>
      <c r="I59" s="25"/>
      <c r="J59" s="25"/>
      <c r="K59" s="26"/>
      <c r="L59" s="26"/>
      <c r="M59" s="25"/>
      <c r="N59" s="25"/>
      <c r="O59" s="26"/>
      <c r="P59" s="25"/>
      <c r="Q59" s="25"/>
      <c r="R59" s="25"/>
      <c r="S59" s="25"/>
      <c r="U59" s="11" t="s">
        <v>218</v>
      </c>
      <c r="V59" s="43">
        <f>IFERROR(GETPIVOTDATA("Microbiology Test Sent",$AS$2,"Microbiology Test Sent","Urinalysis and reflex culture and sensitivities")/V52*10000,0)</f>
        <v>30.612244897959183</v>
      </c>
      <c r="X59" s="41" t="s">
        <v>104</v>
      </c>
      <c r="Y59" s="47">
        <f>IFERROR(GETPIVOTDATA("Diagnosis",$X$2,"Diagnosis","bronchitis or tracheobronchitis")/V52*10000,0)</f>
        <v>0</v>
      </c>
    </row>
    <row r="60" spans="1:25" ht="15" customHeight="1" x14ac:dyDescent="0.35">
      <c r="A60" s="25"/>
      <c r="B60" s="25"/>
      <c r="C60" s="25"/>
      <c r="D60" s="25"/>
      <c r="E60" s="26"/>
      <c r="F60" s="26"/>
      <c r="G60" s="25"/>
      <c r="H60" s="25"/>
      <c r="I60" s="25"/>
      <c r="J60" s="25"/>
      <c r="K60" s="26"/>
      <c r="L60" s="26"/>
      <c r="M60" s="25"/>
      <c r="N60" s="25"/>
      <c r="O60" s="26"/>
      <c r="P60" s="25"/>
      <c r="Q60" s="25"/>
      <c r="R60" s="25"/>
      <c r="S60" s="25"/>
      <c r="U60" s="11"/>
      <c r="V60" s="10"/>
      <c r="X60" s="41" t="s">
        <v>107</v>
      </c>
      <c r="Y60" s="47">
        <f>IFERROR(GETPIVOTDATA("Diagnosis",$X$2,"Diagnosis","common cold syndrome or pharyngitis")/V52*10000,0)</f>
        <v>0</v>
      </c>
    </row>
    <row r="61" spans="1:25" ht="15" customHeight="1" x14ac:dyDescent="0.35">
      <c r="A61" s="25"/>
      <c r="B61" s="25"/>
      <c r="C61" s="25"/>
      <c r="D61" s="25"/>
      <c r="E61" s="26"/>
      <c r="F61" s="26"/>
      <c r="G61" s="25"/>
      <c r="H61" s="25"/>
      <c r="I61" s="25"/>
      <c r="J61" s="25"/>
      <c r="K61" s="26"/>
      <c r="L61" s="26"/>
      <c r="M61" s="25"/>
      <c r="N61" s="25"/>
      <c r="O61" s="26"/>
      <c r="P61" s="25"/>
      <c r="Q61" s="25"/>
      <c r="R61" s="25"/>
      <c r="S61" s="25"/>
      <c r="X61" s="33" t="s">
        <v>88</v>
      </c>
      <c r="Y61" s="42">
        <f>IFERROR(GETPIVOTDATA("Diagnosis",$X$2,"Diagnosis","cellulitis, soft tissue, or wound infection")/V52*10000,0)</f>
        <v>0</v>
      </c>
    </row>
    <row r="62" spans="1:25" ht="15" customHeight="1" x14ac:dyDescent="0.35">
      <c r="A62" s="25"/>
      <c r="B62" s="25"/>
      <c r="C62" s="25"/>
      <c r="D62" s="25"/>
      <c r="E62" s="26"/>
      <c r="F62" s="26"/>
      <c r="G62" s="25"/>
      <c r="H62" s="25"/>
      <c r="I62" s="25"/>
      <c r="J62" s="25"/>
      <c r="K62" s="26"/>
      <c r="L62" s="26"/>
      <c r="M62" s="25"/>
      <c r="N62" s="25"/>
      <c r="O62" s="26"/>
      <c r="P62" s="25"/>
      <c r="Q62" s="25"/>
      <c r="R62" s="25"/>
      <c r="S62" s="25"/>
      <c r="X62" s="34" t="s">
        <v>97</v>
      </c>
      <c r="Y62" s="42">
        <f>SUMIF(Y63:Y65,"&gt;0")</f>
        <v>0</v>
      </c>
    </row>
    <row r="63" spans="1:25" ht="15" customHeight="1" x14ac:dyDescent="0.35">
      <c r="A63" s="25"/>
      <c r="B63" s="25"/>
      <c r="C63" s="25"/>
      <c r="D63" s="25"/>
      <c r="E63" s="26"/>
      <c r="F63" s="26"/>
      <c r="G63" s="25"/>
      <c r="H63" s="25"/>
      <c r="I63" s="25"/>
      <c r="J63" s="25"/>
      <c r="K63" s="26"/>
      <c r="L63" s="26"/>
      <c r="M63" s="25"/>
      <c r="N63" s="25"/>
      <c r="O63" s="26"/>
      <c r="P63" s="25"/>
      <c r="Q63" s="25"/>
      <c r="R63" s="25"/>
      <c r="S63" s="25"/>
      <c r="X63" s="41" t="s">
        <v>232</v>
      </c>
      <c r="Y63" s="47">
        <f>IFERROR(GETPIVOTDATA("Diagnosis",$X$2,"Diagnosis","Clostridium difficle infection")/V52*10000,0)</f>
        <v>0</v>
      </c>
    </row>
    <row r="64" spans="1:25" ht="15" customHeight="1" x14ac:dyDescent="0.35">
      <c r="A64" s="25"/>
      <c r="B64" s="25"/>
      <c r="C64" s="25"/>
      <c r="D64" s="25"/>
      <c r="E64" s="26"/>
      <c r="F64" s="26"/>
      <c r="G64" s="25"/>
      <c r="H64" s="25"/>
      <c r="I64" s="25"/>
      <c r="J64" s="25"/>
      <c r="K64" s="26"/>
      <c r="L64" s="26"/>
      <c r="M64" s="25"/>
      <c r="N64" s="25"/>
      <c r="O64" s="26"/>
      <c r="P64" s="25"/>
      <c r="Q64" s="25"/>
      <c r="R64" s="25"/>
      <c r="S64" s="25"/>
      <c r="X64" s="41" t="s">
        <v>82</v>
      </c>
      <c r="Y64" s="47">
        <f>IFERROR(GETPIVOTDATA("Diagnosis",$X$2,"Diagnosis","gastroenteritis")/V52*10000,0)</f>
        <v>0</v>
      </c>
    </row>
    <row r="65" spans="1:25" ht="15" customHeight="1" x14ac:dyDescent="0.35">
      <c r="A65" s="25"/>
      <c r="B65" s="25"/>
      <c r="C65" s="25"/>
      <c r="D65" s="25"/>
      <c r="E65" s="26"/>
      <c r="F65" s="26"/>
      <c r="G65" s="25"/>
      <c r="H65" s="25"/>
      <c r="I65" s="25"/>
      <c r="J65" s="25"/>
      <c r="K65" s="26"/>
      <c r="L65" s="26"/>
      <c r="M65" s="25"/>
      <c r="N65" s="25"/>
      <c r="O65" s="26"/>
      <c r="P65" s="25"/>
      <c r="Q65" s="25"/>
      <c r="R65" s="25"/>
      <c r="S65" s="25"/>
      <c r="X65" s="41" t="s">
        <v>110</v>
      </c>
      <c r="Y65" s="47">
        <f>IFERROR(GETPIVOTDATA("Diagnosis",$X$2,"Diagnosis","norovirus gastroenteritis")/V54*10000,0)</f>
        <v>0</v>
      </c>
    </row>
    <row r="66" spans="1:25" ht="15" customHeight="1" x14ac:dyDescent="0.35">
      <c r="A66" s="25"/>
      <c r="B66" s="25"/>
      <c r="C66" s="25"/>
      <c r="D66" s="25"/>
      <c r="E66" s="26"/>
      <c r="F66" s="26"/>
      <c r="G66" s="25"/>
      <c r="H66" s="25"/>
      <c r="I66" s="25"/>
      <c r="J66" s="25"/>
      <c r="K66" s="26"/>
      <c r="L66" s="26"/>
      <c r="M66" s="25"/>
      <c r="N66" s="25"/>
      <c r="O66" s="26"/>
      <c r="P66" s="25"/>
      <c r="Q66" s="25"/>
      <c r="R66" s="25"/>
      <c r="S66" s="25"/>
    </row>
    <row r="67" spans="1:25" ht="15" customHeight="1" x14ac:dyDescent="0.35">
      <c r="A67" s="25"/>
      <c r="B67" s="25"/>
      <c r="C67" s="25"/>
      <c r="D67" s="25"/>
      <c r="E67" s="26"/>
      <c r="F67" s="26"/>
      <c r="G67" s="25"/>
      <c r="H67" s="25"/>
      <c r="I67" s="25"/>
      <c r="J67" s="25"/>
      <c r="K67" s="26"/>
      <c r="L67" s="26"/>
      <c r="M67" s="25"/>
      <c r="N67" s="25"/>
      <c r="O67" s="26"/>
      <c r="P67" s="25"/>
      <c r="Q67" s="25"/>
      <c r="R67" s="25"/>
      <c r="S67" s="25"/>
    </row>
    <row r="68" spans="1:25" ht="15" customHeight="1" x14ac:dyDescent="0.35">
      <c r="A68" s="25"/>
      <c r="B68" s="25"/>
      <c r="C68" s="25"/>
      <c r="D68" s="25"/>
      <c r="E68" s="26"/>
      <c r="F68" s="26"/>
      <c r="G68" s="25"/>
      <c r="H68" s="25"/>
      <c r="I68" s="25"/>
      <c r="J68" s="25"/>
      <c r="K68" s="26"/>
      <c r="L68" s="26"/>
      <c r="M68" s="25"/>
      <c r="N68" s="25"/>
      <c r="O68" s="26"/>
      <c r="P68" s="25"/>
      <c r="Q68" s="25"/>
      <c r="R68" s="25"/>
      <c r="S68" s="25"/>
    </row>
    <row r="69" spans="1:25" ht="15" customHeight="1" x14ac:dyDescent="0.35">
      <c r="A69" s="25"/>
      <c r="B69" s="25"/>
      <c r="C69" s="25"/>
      <c r="D69" s="25"/>
      <c r="E69" s="26"/>
      <c r="F69" s="26"/>
      <c r="G69" s="25"/>
      <c r="H69" s="25"/>
      <c r="I69" s="25"/>
      <c r="J69" s="25"/>
      <c r="K69" s="26"/>
      <c r="L69" s="26"/>
      <c r="M69" s="25"/>
      <c r="N69" s="25"/>
      <c r="O69" s="26"/>
      <c r="P69" s="25"/>
      <c r="Q69" s="25"/>
      <c r="R69" s="25"/>
      <c r="S69" s="25"/>
    </row>
    <row r="70" spans="1:25" ht="15" customHeight="1" x14ac:dyDescent="0.35">
      <c r="A70" s="25"/>
      <c r="B70" s="25"/>
      <c r="C70" s="25"/>
      <c r="D70" s="25"/>
      <c r="E70" s="26"/>
      <c r="F70" s="26"/>
      <c r="G70" s="25"/>
      <c r="H70" s="25"/>
      <c r="I70" s="25"/>
      <c r="J70" s="25"/>
      <c r="K70" s="26"/>
      <c r="L70" s="26"/>
      <c r="M70" s="25"/>
      <c r="N70" s="25"/>
      <c r="O70" s="26"/>
      <c r="P70" s="25"/>
      <c r="Q70" s="25"/>
      <c r="R70" s="25"/>
      <c r="S70" s="25"/>
    </row>
    <row r="71" spans="1:25" ht="15" customHeight="1" x14ac:dyDescent="0.35">
      <c r="A71" s="25"/>
      <c r="B71" s="25"/>
      <c r="C71" s="25"/>
      <c r="D71" s="25"/>
      <c r="E71" s="26"/>
      <c r="F71" s="26"/>
      <c r="G71" s="25"/>
      <c r="H71" s="25"/>
      <c r="I71" s="25"/>
      <c r="J71" s="25"/>
      <c r="K71" s="26"/>
      <c r="L71" s="26"/>
      <c r="M71" s="25"/>
      <c r="N71" s="25"/>
      <c r="O71" s="26"/>
      <c r="P71" s="25"/>
      <c r="Q71" s="25"/>
      <c r="R71" s="25"/>
      <c r="S71" s="25"/>
    </row>
    <row r="72" spans="1:25" ht="15" customHeight="1" x14ac:dyDescent="0.35">
      <c r="A72" s="25"/>
      <c r="B72" s="25"/>
      <c r="C72" s="25"/>
      <c r="D72" s="25"/>
      <c r="E72" s="26"/>
      <c r="F72" s="26"/>
      <c r="G72" s="25"/>
      <c r="H72" s="25"/>
      <c r="I72" s="25"/>
      <c r="J72" s="25"/>
      <c r="K72" s="26"/>
      <c r="L72" s="26"/>
      <c r="M72" s="25"/>
      <c r="N72" s="25"/>
      <c r="O72" s="26"/>
      <c r="P72" s="25"/>
      <c r="Q72" s="25"/>
      <c r="R72" s="25"/>
      <c r="S72" s="25"/>
      <c r="Y72"/>
    </row>
    <row r="73" spans="1:25" ht="15" customHeight="1" x14ac:dyDescent="0.35">
      <c r="A73" s="25"/>
      <c r="B73" s="25"/>
      <c r="C73" s="25"/>
      <c r="D73" s="25"/>
      <c r="E73" s="26"/>
      <c r="F73" s="26"/>
      <c r="G73" s="25"/>
      <c r="H73" s="25"/>
      <c r="I73" s="25"/>
      <c r="J73" s="25"/>
      <c r="K73" s="26"/>
      <c r="L73" s="26"/>
      <c r="M73" s="25"/>
      <c r="N73" s="25"/>
      <c r="O73" s="26"/>
      <c r="P73" s="25"/>
      <c r="Q73" s="25"/>
      <c r="R73" s="25"/>
      <c r="S73" s="25"/>
      <c r="Y73"/>
    </row>
    <row r="74" spans="1:25" ht="15" customHeight="1" x14ac:dyDescent="0.35">
      <c r="A74" s="25"/>
      <c r="B74" s="25"/>
      <c r="C74" s="25"/>
      <c r="D74" s="25"/>
      <c r="E74" s="26"/>
      <c r="F74" s="26"/>
      <c r="G74" s="25"/>
      <c r="H74" s="25"/>
      <c r="I74" s="25"/>
      <c r="J74" s="25"/>
      <c r="K74" s="26"/>
      <c r="L74" s="26"/>
      <c r="M74" s="25"/>
      <c r="N74" s="25"/>
      <c r="O74" s="26"/>
      <c r="P74" s="25"/>
      <c r="Q74" s="25"/>
      <c r="R74" s="25"/>
      <c r="S74" s="25"/>
      <c r="Y74"/>
    </row>
    <row r="75" spans="1:25" ht="15" customHeight="1" x14ac:dyDescent="0.35">
      <c r="A75" s="25"/>
      <c r="B75" s="25"/>
      <c r="C75" s="25"/>
      <c r="D75" s="25"/>
      <c r="E75" s="26"/>
      <c r="F75" s="26"/>
      <c r="G75" s="25"/>
      <c r="H75" s="25"/>
      <c r="I75" s="25"/>
      <c r="J75" s="25"/>
      <c r="K75" s="26"/>
      <c r="L75" s="26"/>
      <c r="M75" s="25"/>
      <c r="N75" s="25"/>
      <c r="O75" s="26"/>
      <c r="P75" s="25"/>
      <c r="Q75" s="25"/>
      <c r="R75" s="25"/>
      <c r="S75" s="25"/>
      <c r="Y75"/>
    </row>
    <row r="76" spans="1:25" ht="15" customHeight="1" x14ac:dyDescent="0.35">
      <c r="A76" s="25"/>
      <c r="B76" s="25"/>
      <c r="C76" s="25"/>
      <c r="D76" s="25"/>
      <c r="E76" s="26"/>
      <c r="F76" s="26"/>
      <c r="G76" s="25"/>
      <c r="H76" s="25"/>
      <c r="I76" s="25"/>
      <c r="J76" s="25"/>
      <c r="K76" s="26"/>
      <c r="L76" s="26"/>
      <c r="M76" s="25"/>
      <c r="N76" s="25"/>
      <c r="O76" s="26"/>
      <c r="P76" s="25"/>
      <c r="Q76" s="25"/>
      <c r="R76" s="25"/>
      <c r="S76" s="25"/>
      <c r="Y76"/>
    </row>
    <row r="77" spans="1:25" ht="15" customHeight="1" x14ac:dyDescent="0.35">
      <c r="A77" s="25"/>
      <c r="B77" s="25"/>
      <c r="C77" s="25"/>
      <c r="D77" s="25"/>
      <c r="E77" s="26"/>
      <c r="F77" s="26"/>
      <c r="G77" s="25"/>
      <c r="H77" s="25"/>
      <c r="I77" s="25"/>
      <c r="J77" s="25"/>
      <c r="K77" s="26"/>
      <c r="L77" s="26"/>
      <c r="M77" s="25"/>
      <c r="N77" s="25"/>
      <c r="O77" s="26"/>
      <c r="P77" s="25"/>
      <c r="Q77" s="25"/>
      <c r="R77" s="25"/>
      <c r="S77" s="25"/>
      <c r="W77"/>
      <c r="X77"/>
      <c r="Y77"/>
    </row>
    <row r="78" spans="1:25" ht="15" customHeight="1" x14ac:dyDescent="0.35">
      <c r="A78" s="25"/>
      <c r="B78" s="25"/>
      <c r="C78" s="25"/>
      <c r="D78" s="25"/>
      <c r="E78" s="26"/>
      <c r="F78" s="26"/>
      <c r="G78" s="25"/>
      <c r="H78" s="25"/>
      <c r="I78" s="25"/>
      <c r="J78" s="25"/>
      <c r="K78" s="26"/>
      <c r="L78" s="26"/>
      <c r="M78" s="25"/>
      <c r="N78" s="25"/>
      <c r="O78" s="26"/>
      <c r="P78" s="25"/>
      <c r="Q78" s="25"/>
      <c r="R78" s="25"/>
      <c r="S78" s="25"/>
    </row>
    <row r="79" spans="1:25" ht="15" customHeight="1" x14ac:dyDescent="0.35">
      <c r="A79" s="25"/>
      <c r="B79" s="25"/>
      <c r="C79" s="25"/>
      <c r="D79" s="25"/>
      <c r="E79" s="26"/>
      <c r="F79" s="26"/>
      <c r="G79" s="25"/>
      <c r="H79" s="25"/>
      <c r="I79" s="25"/>
      <c r="J79" s="25"/>
      <c r="K79" s="26"/>
      <c r="L79" s="26"/>
      <c r="M79" s="25"/>
      <c r="N79" s="25"/>
      <c r="O79" s="26"/>
      <c r="P79" s="25"/>
      <c r="Q79" s="25"/>
      <c r="R79" s="25"/>
      <c r="S79" s="25"/>
    </row>
    <row r="80" spans="1:25" ht="15" customHeight="1" x14ac:dyDescent="0.35">
      <c r="A80" s="25"/>
      <c r="B80" s="25"/>
      <c r="C80" s="25"/>
      <c r="D80" s="25"/>
      <c r="E80" s="26"/>
      <c r="F80" s="26"/>
      <c r="G80" s="25"/>
      <c r="H80" s="25"/>
      <c r="I80" s="25"/>
      <c r="J80" s="25"/>
      <c r="K80" s="26"/>
      <c r="L80" s="26"/>
      <c r="M80" s="25"/>
      <c r="N80" s="25"/>
      <c r="O80" s="26"/>
      <c r="P80" s="25"/>
      <c r="Q80" s="25"/>
      <c r="R80" s="25"/>
      <c r="S80" s="25"/>
    </row>
    <row r="81" spans="1:19" ht="15" customHeight="1" x14ac:dyDescent="0.35">
      <c r="A81" s="25"/>
      <c r="B81" s="25"/>
      <c r="C81" s="25"/>
      <c r="D81" s="25"/>
      <c r="E81" s="26"/>
      <c r="F81" s="26"/>
      <c r="G81" s="25"/>
      <c r="H81" s="25"/>
      <c r="I81" s="25"/>
      <c r="J81" s="25"/>
      <c r="K81" s="26"/>
      <c r="L81" s="26"/>
      <c r="M81" s="25"/>
      <c r="N81" s="25"/>
      <c r="O81" s="26"/>
      <c r="P81" s="25"/>
      <c r="Q81" s="25"/>
      <c r="R81" s="25"/>
      <c r="S81" s="25"/>
    </row>
    <row r="82" spans="1:19" ht="15" customHeight="1" x14ac:dyDescent="0.35">
      <c r="A82" s="25"/>
      <c r="B82" s="25"/>
      <c r="C82" s="25"/>
      <c r="D82" s="25"/>
      <c r="E82" s="26"/>
      <c r="F82" s="26"/>
      <c r="G82" s="25"/>
      <c r="H82" s="25"/>
      <c r="I82" s="25"/>
      <c r="J82" s="25"/>
      <c r="K82" s="26"/>
      <c r="L82" s="26"/>
      <c r="M82" s="25"/>
      <c r="N82" s="25"/>
      <c r="O82" s="26"/>
      <c r="P82" s="25"/>
      <c r="Q82" s="25"/>
      <c r="R82" s="25"/>
      <c r="S82" s="25"/>
    </row>
    <row r="83" spans="1:19" ht="15" customHeight="1" x14ac:dyDescent="0.35">
      <c r="A83" s="25"/>
      <c r="B83" s="25"/>
      <c r="C83" s="25"/>
      <c r="D83" s="25"/>
      <c r="E83" s="26"/>
      <c r="F83" s="26"/>
      <c r="G83" s="25"/>
      <c r="H83" s="25"/>
      <c r="I83" s="25"/>
      <c r="J83" s="25"/>
      <c r="K83" s="26"/>
      <c r="L83" s="26"/>
      <c r="M83" s="25"/>
      <c r="N83" s="25"/>
      <c r="O83" s="26"/>
      <c r="P83" s="25"/>
      <c r="Q83" s="25"/>
      <c r="R83" s="25"/>
      <c r="S83" s="25"/>
    </row>
    <row r="84" spans="1:19" ht="15" customHeight="1" x14ac:dyDescent="0.35">
      <c r="A84" s="25"/>
      <c r="B84" s="25"/>
      <c r="C84" s="25"/>
      <c r="D84" s="25"/>
      <c r="E84" s="26"/>
      <c r="F84" s="26"/>
      <c r="G84" s="25"/>
      <c r="H84" s="25"/>
      <c r="I84" s="25"/>
      <c r="J84" s="25"/>
      <c r="K84" s="26"/>
      <c r="L84" s="26"/>
      <c r="M84" s="25"/>
      <c r="N84" s="25"/>
      <c r="O84" s="26"/>
      <c r="P84" s="25"/>
      <c r="Q84" s="25"/>
      <c r="R84" s="25"/>
      <c r="S84" s="25"/>
    </row>
    <row r="85" spans="1:19" ht="15" customHeight="1" x14ac:dyDescent="0.35">
      <c r="A85" s="25"/>
      <c r="B85" s="25"/>
      <c r="C85" s="25"/>
      <c r="D85" s="25"/>
      <c r="E85" s="26"/>
      <c r="F85" s="26"/>
      <c r="G85" s="25"/>
      <c r="H85" s="25"/>
      <c r="I85" s="25"/>
      <c r="J85" s="25"/>
      <c r="K85" s="26"/>
      <c r="L85" s="26"/>
      <c r="M85" s="25"/>
      <c r="N85" s="25"/>
      <c r="O85" s="26"/>
      <c r="P85" s="25"/>
      <c r="Q85" s="25"/>
      <c r="R85" s="25"/>
      <c r="S85" s="25"/>
    </row>
    <row r="86" spans="1:19" ht="15" customHeight="1" x14ac:dyDescent="0.35">
      <c r="A86" s="25"/>
      <c r="B86" s="25"/>
      <c r="C86" s="25"/>
      <c r="D86" s="25"/>
      <c r="E86" s="26"/>
      <c r="F86" s="26"/>
      <c r="G86" s="25"/>
      <c r="H86" s="25"/>
      <c r="I86" s="25"/>
      <c r="J86" s="25"/>
      <c r="K86" s="26"/>
      <c r="L86" s="26"/>
      <c r="M86" s="25"/>
      <c r="N86" s="25"/>
      <c r="O86" s="26"/>
      <c r="P86" s="25"/>
      <c r="Q86" s="25"/>
      <c r="R86" s="25"/>
      <c r="S86" s="25"/>
    </row>
    <row r="87" spans="1:19" ht="15" customHeight="1" x14ac:dyDescent="0.35">
      <c r="A87" s="25"/>
      <c r="B87" s="25"/>
      <c r="C87" s="25"/>
      <c r="D87" s="25"/>
      <c r="E87" s="26"/>
      <c r="F87" s="26"/>
      <c r="G87" s="25"/>
      <c r="H87" s="25"/>
      <c r="I87" s="25"/>
      <c r="J87" s="25"/>
      <c r="K87" s="26"/>
      <c r="L87" s="26"/>
      <c r="M87" s="25"/>
      <c r="N87" s="25"/>
      <c r="O87" s="26"/>
      <c r="P87" s="25"/>
      <c r="Q87" s="25"/>
      <c r="R87" s="25"/>
      <c r="S87" s="25"/>
    </row>
    <row r="88" spans="1:19" ht="15" customHeight="1" x14ac:dyDescent="0.35">
      <c r="A88" s="25"/>
      <c r="B88" s="25"/>
      <c r="C88" s="25"/>
      <c r="D88" s="25"/>
      <c r="E88" s="26"/>
      <c r="F88" s="26"/>
      <c r="G88" s="25"/>
      <c r="H88" s="25"/>
      <c r="I88" s="25"/>
      <c r="J88" s="25"/>
      <c r="K88" s="26"/>
      <c r="L88" s="26"/>
      <c r="M88" s="25"/>
      <c r="N88" s="25"/>
      <c r="O88" s="26"/>
      <c r="P88" s="25"/>
      <c r="Q88" s="25"/>
      <c r="R88" s="25"/>
      <c r="S88" s="25"/>
    </row>
    <row r="89" spans="1:19" ht="15" customHeight="1" x14ac:dyDescent="0.35">
      <c r="A89" s="25"/>
      <c r="B89" s="25"/>
      <c r="C89" s="25"/>
      <c r="D89" s="25"/>
      <c r="E89" s="26"/>
      <c r="F89" s="26"/>
      <c r="G89" s="25"/>
      <c r="H89" s="25"/>
      <c r="I89" s="25"/>
      <c r="J89" s="25"/>
      <c r="K89" s="26"/>
      <c r="L89" s="26"/>
      <c r="M89" s="25"/>
      <c r="N89" s="25"/>
      <c r="O89" s="26"/>
      <c r="P89" s="25"/>
      <c r="Q89" s="25"/>
      <c r="R89" s="25"/>
      <c r="S89" s="25"/>
    </row>
    <row r="90" spans="1:19" ht="15" customHeight="1" x14ac:dyDescent="0.35">
      <c r="A90" s="25"/>
      <c r="B90" s="25"/>
      <c r="C90" s="25"/>
      <c r="D90" s="25"/>
      <c r="E90" s="26"/>
      <c r="F90" s="26"/>
      <c r="G90" s="25"/>
      <c r="H90" s="25"/>
      <c r="I90" s="25"/>
      <c r="J90" s="25"/>
      <c r="K90" s="26"/>
      <c r="L90" s="26"/>
      <c r="M90" s="25"/>
      <c r="N90" s="25"/>
      <c r="O90" s="26"/>
      <c r="P90" s="25"/>
      <c r="Q90" s="25"/>
      <c r="R90" s="25"/>
      <c r="S90" s="25"/>
    </row>
    <row r="91" spans="1:19" ht="15" customHeight="1" x14ac:dyDescent="0.35">
      <c r="A91" s="25"/>
      <c r="B91" s="25"/>
      <c r="C91" s="25"/>
      <c r="D91" s="25"/>
      <c r="E91" s="26"/>
      <c r="F91" s="26"/>
      <c r="G91" s="25"/>
      <c r="H91" s="25"/>
      <c r="I91" s="25"/>
      <c r="J91" s="25"/>
      <c r="K91" s="26"/>
      <c r="L91" s="26"/>
      <c r="M91" s="25"/>
      <c r="N91" s="25"/>
      <c r="O91" s="26"/>
      <c r="P91" s="25"/>
      <c r="Q91" s="25"/>
      <c r="R91" s="25"/>
      <c r="S91" s="25"/>
    </row>
    <row r="92" spans="1:19" ht="15" customHeight="1" x14ac:dyDescent="0.35">
      <c r="A92" s="25"/>
      <c r="B92" s="25"/>
      <c r="C92" s="25"/>
      <c r="D92" s="25"/>
      <c r="E92" s="26"/>
      <c r="F92" s="26"/>
      <c r="G92" s="25"/>
      <c r="H92" s="25"/>
      <c r="I92" s="25"/>
      <c r="J92" s="25"/>
      <c r="K92" s="26"/>
      <c r="L92" s="26"/>
      <c r="M92" s="25"/>
      <c r="N92" s="25"/>
      <c r="O92" s="26"/>
      <c r="P92" s="25"/>
      <c r="Q92" s="25"/>
      <c r="R92" s="25"/>
      <c r="S92" s="25"/>
    </row>
    <row r="93" spans="1:19" ht="15" customHeight="1" x14ac:dyDescent="0.35">
      <c r="A93" s="25"/>
      <c r="B93" s="25"/>
      <c r="C93" s="25"/>
      <c r="D93" s="25"/>
      <c r="E93" s="26"/>
      <c r="F93" s="26"/>
      <c r="G93" s="25"/>
      <c r="H93" s="25"/>
      <c r="I93" s="25"/>
      <c r="J93" s="25"/>
      <c r="K93" s="26"/>
      <c r="L93" s="26"/>
      <c r="M93" s="25"/>
      <c r="N93" s="25"/>
      <c r="O93" s="26"/>
      <c r="P93" s="25"/>
      <c r="Q93" s="25"/>
      <c r="R93" s="25"/>
      <c r="S93" s="25"/>
    </row>
    <row r="94" spans="1:19" ht="15" customHeight="1" x14ac:dyDescent="0.35">
      <c r="A94" s="25"/>
      <c r="B94" s="25"/>
      <c r="C94" s="25"/>
      <c r="D94" s="25"/>
      <c r="E94" s="26"/>
      <c r="F94" s="26"/>
      <c r="G94" s="25"/>
      <c r="H94" s="25"/>
      <c r="I94" s="25"/>
      <c r="J94" s="25"/>
      <c r="K94" s="26"/>
      <c r="L94" s="26"/>
      <c r="M94" s="25"/>
      <c r="N94" s="25"/>
      <c r="O94" s="26"/>
      <c r="P94" s="25"/>
      <c r="Q94" s="25"/>
      <c r="R94" s="25"/>
      <c r="S94" s="25"/>
    </row>
    <row r="95" spans="1:19" ht="15" customHeight="1" x14ac:dyDescent="0.35">
      <c r="A95" s="25"/>
      <c r="B95" s="25"/>
      <c r="C95" s="25"/>
      <c r="D95" s="25"/>
      <c r="E95" s="26"/>
      <c r="F95" s="26"/>
      <c r="G95" s="25"/>
      <c r="H95" s="25"/>
      <c r="I95" s="25"/>
      <c r="J95" s="25"/>
      <c r="K95" s="26"/>
      <c r="L95" s="26"/>
      <c r="M95" s="25"/>
      <c r="N95" s="25"/>
      <c r="O95" s="26"/>
      <c r="P95" s="25"/>
      <c r="Q95" s="25"/>
      <c r="R95" s="25"/>
      <c r="S95" s="25"/>
    </row>
    <row r="96" spans="1:19" ht="15" customHeight="1" x14ac:dyDescent="0.35">
      <c r="A96" s="25"/>
      <c r="B96" s="25"/>
      <c r="C96" s="25"/>
      <c r="D96" s="25"/>
      <c r="E96" s="26"/>
      <c r="F96" s="26"/>
      <c r="G96" s="25"/>
      <c r="H96" s="25"/>
      <c r="I96" s="25"/>
      <c r="J96" s="25"/>
      <c r="K96" s="26"/>
      <c r="L96" s="26"/>
      <c r="M96" s="25"/>
      <c r="N96" s="25"/>
      <c r="O96" s="26"/>
      <c r="P96" s="25"/>
      <c r="Q96" s="25"/>
      <c r="R96" s="25"/>
      <c r="S96" s="25"/>
    </row>
    <row r="97" spans="1:19" ht="15" customHeight="1" x14ac:dyDescent="0.35">
      <c r="A97" s="25"/>
      <c r="B97" s="25"/>
      <c r="C97" s="25"/>
      <c r="D97" s="25"/>
      <c r="E97" s="26"/>
      <c r="F97" s="26"/>
      <c r="G97" s="25"/>
      <c r="H97" s="25"/>
      <c r="I97" s="25"/>
      <c r="J97" s="25"/>
      <c r="K97" s="26"/>
      <c r="L97" s="26"/>
      <c r="M97" s="25"/>
      <c r="N97" s="25"/>
      <c r="O97" s="26"/>
      <c r="P97" s="25"/>
      <c r="Q97" s="25"/>
      <c r="R97" s="25"/>
      <c r="S97" s="25"/>
    </row>
    <row r="98" spans="1:19" ht="15" customHeight="1" x14ac:dyDescent="0.35">
      <c r="A98" s="25"/>
      <c r="B98" s="25"/>
      <c r="C98" s="25"/>
      <c r="D98" s="25"/>
      <c r="E98" s="26"/>
      <c r="F98" s="26"/>
      <c r="G98" s="25"/>
      <c r="H98" s="25"/>
      <c r="I98" s="25"/>
      <c r="J98" s="25"/>
      <c r="K98" s="26"/>
      <c r="L98" s="26"/>
      <c r="M98" s="25"/>
      <c r="N98" s="25"/>
      <c r="O98" s="26"/>
      <c r="P98" s="25"/>
      <c r="Q98" s="25"/>
      <c r="R98" s="25"/>
      <c r="S98" s="25"/>
    </row>
    <row r="99" spans="1:19" ht="15" customHeight="1" x14ac:dyDescent="0.35">
      <c r="A99" s="25"/>
      <c r="B99" s="25"/>
      <c r="C99" s="25"/>
      <c r="D99" s="25"/>
      <c r="E99" s="26"/>
      <c r="F99" s="26"/>
      <c r="G99" s="25"/>
      <c r="H99" s="25"/>
      <c r="I99" s="25"/>
      <c r="J99" s="25"/>
      <c r="K99" s="26"/>
      <c r="L99" s="26"/>
      <c r="M99" s="25"/>
      <c r="N99" s="25"/>
      <c r="O99" s="26"/>
      <c r="P99" s="25"/>
      <c r="Q99" s="25"/>
      <c r="R99" s="25"/>
      <c r="S99" s="25"/>
    </row>
    <row r="100" spans="1:19" ht="15" customHeight="1" x14ac:dyDescent="0.35">
      <c r="A100" s="25"/>
      <c r="B100" s="25"/>
      <c r="C100" s="25"/>
      <c r="D100" s="25"/>
      <c r="E100" s="26"/>
      <c r="F100" s="26"/>
      <c r="G100" s="25"/>
      <c r="H100" s="25"/>
      <c r="I100" s="25"/>
      <c r="J100" s="25"/>
      <c r="K100" s="26"/>
      <c r="L100" s="26"/>
      <c r="M100" s="25"/>
      <c r="N100" s="25"/>
      <c r="O100" s="26"/>
      <c r="P100" s="25"/>
      <c r="Q100" s="25"/>
      <c r="R100" s="25"/>
      <c r="S100" s="25"/>
    </row>
    <row r="101" spans="1:19" ht="15" customHeight="1" x14ac:dyDescent="0.35">
      <c r="A101" s="25"/>
      <c r="B101" s="25"/>
      <c r="C101" s="25"/>
      <c r="D101" s="25"/>
      <c r="E101" s="26"/>
      <c r="F101" s="26"/>
      <c r="G101" s="25"/>
      <c r="H101" s="25"/>
      <c r="I101" s="25"/>
      <c r="J101" s="25"/>
      <c r="K101" s="26"/>
      <c r="L101" s="26"/>
      <c r="M101" s="25"/>
      <c r="N101" s="25"/>
      <c r="O101" s="26"/>
      <c r="P101" s="25"/>
      <c r="Q101" s="25"/>
      <c r="R101" s="25"/>
      <c r="S101" s="25"/>
    </row>
    <row r="102" spans="1:19" ht="15" customHeight="1" x14ac:dyDescent="0.35">
      <c r="A102" s="25"/>
      <c r="B102" s="25"/>
      <c r="C102" s="25"/>
      <c r="D102" s="25"/>
      <c r="E102" s="26"/>
      <c r="F102" s="26"/>
      <c r="G102" s="25"/>
      <c r="H102" s="25"/>
      <c r="I102" s="25"/>
      <c r="J102" s="25"/>
      <c r="K102" s="26"/>
      <c r="L102" s="26"/>
      <c r="M102" s="25"/>
      <c r="N102" s="25"/>
      <c r="O102" s="26"/>
      <c r="P102" s="25"/>
      <c r="Q102" s="25"/>
      <c r="R102" s="25"/>
      <c r="S102" s="25"/>
    </row>
    <row r="103" spans="1:19" ht="15" customHeight="1" x14ac:dyDescent="0.35">
      <c r="A103" s="25"/>
      <c r="B103" s="25"/>
      <c r="C103" s="25"/>
      <c r="D103" s="25"/>
      <c r="E103" s="26"/>
      <c r="F103" s="26"/>
      <c r="G103" s="25"/>
      <c r="H103" s="25"/>
      <c r="I103" s="25"/>
      <c r="J103" s="25"/>
      <c r="K103" s="26"/>
      <c r="L103" s="26"/>
      <c r="M103" s="25"/>
      <c r="N103" s="25"/>
      <c r="O103" s="26"/>
      <c r="P103" s="25"/>
      <c r="Q103" s="25"/>
      <c r="R103" s="25"/>
      <c r="S103" s="25"/>
    </row>
    <row r="104" spans="1:19" ht="15" customHeight="1" x14ac:dyDescent="0.35">
      <c r="A104" s="25"/>
      <c r="B104" s="25"/>
      <c r="C104" s="25"/>
      <c r="D104" s="25"/>
      <c r="E104" s="26"/>
      <c r="F104" s="26"/>
      <c r="G104" s="25"/>
      <c r="H104" s="25"/>
      <c r="I104" s="25"/>
      <c r="J104" s="25"/>
      <c r="K104" s="26"/>
      <c r="L104" s="26"/>
      <c r="M104" s="25"/>
      <c r="N104" s="25"/>
      <c r="O104" s="26"/>
      <c r="P104" s="25"/>
      <c r="Q104" s="25"/>
      <c r="R104" s="25"/>
      <c r="S104" s="25"/>
    </row>
    <row r="105" spans="1:19" ht="15" customHeight="1" x14ac:dyDescent="0.35">
      <c r="A105" s="25"/>
      <c r="B105" s="25"/>
      <c r="C105" s="25"/>
      <c r="D105" s="25"/>
      <c r="E105" s="26"/>
      <c r="F105" s="26"/>
      <c r="G105" s="25"/>
      <c r="H105" s="25"/>
      <c r="I105" s="25"/>
      <c r="J105" s="25"/>
      <c r="K105" s="26"/>
      <c r="L105" s="26"/>
      <c r="M105" s="25"/>
      <c r="N105" s="25"/>
      <c r="O105" s="26"/>
      <c r="P105" s="25"/>
      <c r="Q105" s="25"/>
      <c r="R105" s="25"/>
      <c r="S105" s="25"/>
    </row>
    <row r="106" spans="1:19" ht="15" customHeight="1" x14ac:dyDescent="0.35">
      <c r="A106" s="25"/>
      <c r="B106" s="25"/>
      <c r="C106" s="25"/>
      <c r="D106" s="25"/>
      <c r="E106" s="26"/>
      <c r="F106" s="26"/>
      <c r="G106" s="25"/>
      <c r="H106" s="25"/>
      <c r="I106" s="25"/>
      <c r="J106" s="25"/>
      <c r="K106" s="26"/>
      <c r="L106" s="26"/>
      <c r="M106" s="25"/>
      <c r="N106" s="25"/>
      <c r="O106" s="26"/>
      <c r="P106" s="25"/>
      <c r="Q106" s="25"/>
      <c r="R106" s="25"/>
      <c r="S106" s="25"/>
    </row>
    <row r="107" spans="1:19" ht="15" customHeight="1" x14ac:dyDescent="0.35">
      <c r="A107" s="25"/>
      <c r="B107" s="25"/>
      <c r="C107" s="25"/>
      <c r="D107" s="25"/>
      <c r="E107" s="26"/>
      <c r="F107" s="26"/>
      <c r="G107" s="25"/>
      <c r="H107" s="25"/>
      <c r="I107" s="25"/>
      <c r="J107" s="25"/>
      <c r="K107" s="26"/>
      <c r="L107" s="26"/>
      <c r="M107" s="25"/>
      <c r="N107" s="25"/>
      <c r="O107" s="26"/>
      <c r="P107" s="25"/>
      <c r="Q107" s="25"/>
      <c r="R107" s="25"/>
      <c r="S107" s="25"/>
    </row>
    <row r="108" spans="1:19" ht="15" customHeight="1" x14ac:dyDescent="0.35">
      <c r="A108" s="25"/>
      <c r="B108" s="25"/>
      <c r="C108" s="25"/>
      <c r="D108" s="25"/>
      <c r="E108" s="26"/>
      <c r="F108" s="26"/>
      <c r="G108" s="25"/>
      <c r="H108" s="25"/>
      <c r="I108" s="25"/>
      <c r="J108" s="25"/>
      <c r="K108" s="26"/>
      <c r="L108" s="26"/>
      <c r="M108" s="25"/>
      <c r="N108" s="25"/>
      <c r="O108" s="26"/>
      <c r="P108" s="25"/>
      <c r="Q108" s="25"/>
      <c r="R108" s="25"/>
      <c r="S108" s="25"/>
    </row>
    <row r="109" spans="1:19" ht="15" customHeight="1" x14ac:dyDescent="0.35">
      <c r="A109" s="25"/>
      <c r="B109" s="25"/>
      <c r="C109" s="25"/>
      <c r="D109" s="25"/>
      <c r="E109" s="26"/>
      <c r="F109" s="26"/>
      <c r="G109" s="25"/>
      <c r="H109" s="25"/>
      <c r="I109" s="25"/>
      <c r="J109" s="25"/>
      <c r="K109" s="26"/>
      <c r="L109" s="26"/>
      <c r="M109" s="25"/>
      <c r="N109" s="25"/>
      <c r="O109" s="26"/>
      <c r="P109" s="25"/>
      <c r="Q109" s="25"/>
      <c r="R109" s="25"/>
      <c r="S109" s="25"/>
    </row>
    <row r="110" spans="1:19" ht="15" customHeight="1" x14ac:dyDescent="0.35">
      <c r="A110" s="25"/>
      <c r="B110" s="25"/>
      <c r="C110" s="25"/>
      <c r="D110" s="25"/>
      <c r="E110" s="26"/>
      <c r="F110" s="26"/>
      <c r="G110" s="25"/>
      <c r="H110" s="25"/>
      <c r="I110" s="25"/>
      <c r="J110" s="25"/>
      <c r="K110" s="26"/>
      <c r="L110" s="26"/>
      <c r="M110" s="25"/>
      <c r="N110" s="25"/>
      <c r="O110" s="26"/>
      <c r="P110" s="25"/>
      <c r="Q110" s="25"/>
      <c r="R110" s="25"/>
      <c r="S110" s="25"/>
    </row>
    <row r="111" spans="1:19" ht="15" customHeight="1" x14ac:dyDescent="0.35">
      <c r="A111" s="25"/>
      <c r="B111" s="25"/>
      <c r="C111" s="25"/>
      <c r="D111" s="25"/>
      <c r="E111" s="26"/>
      <c r="F111" s="26"/>
      <c r="G111" s="25"/>
      <c r="H111" s="25"/>
      <c r="I111" s="25"/>
      <c r="J111" s="25"/>
      <c r="K111" s="26"/>
      <c r="L111" s="26"/>
      <c r="M111" s="25"/>
      <c r="N111" s="25"/>
      <c r="O111" s="26"/>
      <c r="P111" s="25"/>
      <c r="Q111" s="25"/>
      <c r="R111" s="25"/>
      <c r="S111" s="25"/>
    </row>
    <row r="112" spans="1:19" ht="15" customHeight="1" x14ac:dyDescent="0.35">
      <c r="A112" s="25"/>
      <c r="B112" s="25"/>
      <c r="C112" s="25"/>
      <c r="D112" s="25"/>
      <c r="E112" s="26"/>
      <c r="F112" s="26"/>
      <c r="G112" s="25"/>
      <c r="H112" s="25"/>
      <c r="I112" s="25"/>
      <c r="J112" s="25"/>
      <c r="K112" s="26"/>
      <c r="L112" s="26"/>
      <c r="M112" s="25"/>
      <c r="N112" s="25"/>
      <c r="O112" s="26"/>
      <c r="P112" s="25"/>
      <c r="Q112" s="25"/>
      <c r="R112" s="25"/>
      <c r="S112" s="25"/>
    </row>
    <row r="113" spans="1:19" ht="15" customHeight="1" x14ac:dyDescent="0.35">
      <c r="A113" s="25"/>
      <c r="B113" s="25"/>
      <c r="C113" s="25"/>
      <c r="D113" s="25"/>
      <c r="E113" s="26"/>
      <c r="F113" s="26"/>
      <c r="G113" s="25"/>
      <c r="H113" s="25"/>
      <c r="I113" s="25"/>
      <c r="J113" s="25"/>
      <c r="K113" s="26"/>
      <c r="L113" s="26"/>
      <c r="M113" s="25"/>
      <c r="N113" s="25"/>
      <c r="O113" s="26"/>
      <c r="P113" s="25"/>
      <c r="Q113" s="25"/>
      <c r="R113" s="25"/>
      <c r="S113" s="25"/>
    </row>
    <row r="114" spans="1:19" ht="15" customHeight="1" x14ac:dyDescent="0.35">
      <c r="A114" s="25"/>
      <c r="B114" s="25"/>
      <c r="C114" s="25"/>
      <c r="D114" s="25"/>
      <c r="E114" s="26"/>
      <c r="F114" s="26"/>
      <c r="G114" s="25"/>
      <c r="H114" s="25"/>
      <c r="I114" s="25"/>
      <c r="J114" s="25"/>
      <c r="K114" s="26"/>
      <c r="L114" s="26"/>
      <c r="M114" s="25"/>
      <c r="N114" s="25"/>
      <c r="O114" s="26"/>
      <c r="P114" s="25"/>
      <c r="Q114" s="25"/>
      <c r="R114" s="25"/>
      <c r="S114" s="25"/>
    </row>
    <row r="115" spans="1:19" ht="15" customHeight="1" x14ac:dyDescent="0.35">
      <c r="A115" s="25"/>
      <c r="B115" s="25"/>
      <c r="C115" s="25"/>
      <c r="D115" s="25"/>
      <c r="E115" s="26"/>
      <c r="F115" s="26"/>
      <c r="G115" s="25"/>
      <c r="H115" s="25"/>
      <c r="I115" s="25"/>
      <c r="J115" s="25"/>
      <c r="K115" s="26"/>
      <c r="L115" s="26"/>
      <c r="M115" s="25"/>
      <c r="N115" s="25"/>
      <c r="O115" s="26"/>
      <c r="P115" s="25"/>
      <c r="Q115" s="25"/>
      <c r="R115" s="25"/>
      <c r="S115" s="25"/>
    </row>
    <row r="116" spans="1:19" ht="15" customHeight="1" x14ac:dyDescent="0.35">
      <c r="A116" s="25"/>
      <c r="B116" s="25"/>
      <c r="C116" s="25"/>
      <c r="D116" s="25"/>
      <c r="E116" s="26"/>
      <c r="F116" s="26"/>
      <c r="G116" s="25"/>
      <c r="H116" s="25"/>
      <c r="I116" s="25"/>
      <c r="J116" s="25"/>
      <c r="K116" s="26"/>
      <c r="L116" s="26"/>
      <c r="M116" s="25"/>
      <c r="N116" s="25"/>
      <c r="O116" s="26"/>
      <c r="P116" s="25"/>
      <c r="Q116" s="25"/>
      <c r="R116" s="25"/>
      <c r="S116" s="25"/>
    </row>
    <row r="117" spans="1:19" ht="15" customHeight="1" x14ac:dyDescent="0.35">
      <c r="A117" s="25"/>
      <c r="B117" s="25"/>
      <c r="C117" s="25"/>
      <c r="D117" s="25"/>
      <c r="E117" s="26"/>
      <c r="F117" s="26"/>
      <c r="G117" s="25"/>
      <c r="H117" s="25"/>
      <c r="I117" s="25"/>
      <c r="J117" s="25"/>
      <c r="K117" s="26"/>
      <c r="L117" s="26"/>
      <c r="M117" s="25"/>
      <c r="N117" s="25"/>
      <c r="O117" s="26"/>
      <c r="P117" s="25"/>
      <c r="Q117" s="25"/>
      <c r="R117" s="25"/>
      <c r="S117" s="25"/>
    </row>
    <row r="118" spans="1:19" ht="15" customHeight="1" x14ac:dyDescent="0.35">
      <c r="A118" s="25"/>
      <c r="B118" s="25"/>
      <c r="C118" s="25"/>
      <c r="D118" s="25"/>
      <c r="E118" s="26"/>
      <c r="F118" s="26"/>
      <c r="G118" s="25"/>
      <c r="H118" s="25"/>
      <c r="I118" s="25"/>
      <c r="J118" s="25"/>
      <c r="K118" s="26"/>
      <c r="L118" s="26"/>
      <c r="M118" s="25"/>
      <c r="N118" s="25"/>
      <c r="O118" s="26"/>
      <c r="P118" s="25"/>
      <c r="Q118" s="25"/>
      <c r="R118" s="25"/>
      <c r="S118" s="25"/>
    </row>
    <row r="119" spans="1:19" ht="15" customHeight="1" x14ac:dyDescent="0.35">
      <c r="A119" s="25"/>
      <c r="B119" s="25"/>
      <c r="C119" s="25"/>
      <c r="D119" s="25"/>
      <c r="E119" s="26"/>
      <c r="F119" s="26"/>
      <c r="G119" s="25"/>
      <c r="H119" s="25"/>
      <c r="I119" s="25"/>
      <c r="J119" s="25"/>
      <c r="K119" s="26"/>
      <c r="L119" s="26"/>
      <c r="M119" s="25"/>
      <c r="N119" s="25"/>
      <c r="O119" s="26"/>
      <c r="P119" s="25"/>
      <c r="Q119" s="25"/>
      <c r="R119" s="25"/>
      <c r="S119" s="25"/>
    </row>
    <row r="120" spans="1:19" ht="15" customHeight="1" x14ac:dyDescent="0.35">
      <c r="A120" s="25"/>
      <c r="B120" s="25"/>
      <c r="C120" s="25"/>
      <c r="D120" s="25"/>
      <c r="E120" s="26"/>
      <c r="F120" s="26"/>
      <c r="G120" s="25"/>
      <c r="H120" s="25"/>
      <c r="I120" s="25"/>
      <c r="J120" s="25"/>
      <c r="K120" s="26"/>
      <c r="L120" s="26"/>
      <c r="M120" s="25"/>
      <c r="N120" s="25"/>
      <c r="O120" s="26"/>
      <c r="P120" s="25"/>
      <c r="Q120" s="25"/>
      <c r="R120" s="25"/>
      <c r="S120" s="25"/>
    </row>
    <row r="121" spans="1:19" ht="15" customHeight="1" x14ac:dyDescent="0.35">
      <c r="A121" s="25"/>
      <c r="B121" s="25"/>
      <c r="C121" s="25"/>
      <c r="D121" s="25"/>
      <c r="E121" s="26"/>
      <c r="F121" s="26"/>
      <c r="G121" s="25"/>
      <c r="H121" s="25"/>
      <c r="I121" s="25"/>
      <c r="J121" s="25"/>
      <c r="K121" s="26"/>
      <c r="L121" s="26"/>
      <c r="M121" s="25"/>
      <c r="N121" s="25"/>
      <c r="O121" s="26"/>
      <c r="P121" s="25"/>
      <c r="Q121" s="25"/>
      <c r="R121" s="25"/>
      <c r="S121" s="25"/>
    </row>
    <row r="122" spans="1:19" ht="15" customHeight="1" x14ac:dyDescent="0.35">
      <c r="A122" s="25"/>
      <c r="B122" s="25"/>
      <c r="C122" s="25"/>
      <c r="D122" s="25"/>
      <c r="E122" s="26"/>
      <c r="F122" s="26"/>
      <c r="G122" s="25"/>
      <c r="H122" s="25"/>
      <c r="I122" s="25"/>
      <c r="J122" s="25"/>
      <c r="K122" s="26"/>
      <c r="L122" s="26"/>
      <c r="M122" s="25"/>
      <c r="N122" s="25"/>
      <c r="O122" s="26"/>
      <c r="P122" s="25"/>
      <c r="Q122" s="25"/>
      <c r="R122" s="25"/>
      <c r="S122" s="25"/>
    </row>
    <row r="123" spans="1:19" ht="15" customHeight="1" x14ac:dyDescent="0.35">
      <c r="A123" s="25"/>
      <c r="B123" s="25"/>
      <c r="C123" s="25"/>
      <c r="D123" s="25"/>
      <c r="E123" s="26"/>
      <c r="F123" s="26"/>
      <c r="G123" s="25"/>
      <c r="H123" s="25"/>
      <c r="I123" s="25"/>
      <c r="J123" s="25"/>
      <c r="K123" s="26"/>
      <c r="L123" s="26"/>
      <c r="M123" s="25"/>
      <c r="N123" s="25"/>
      <c r="O123" s="26"/>
      <c r="P123" s="25"/>
      <c r="Q123" s="25"/>
      <c r="R123" s="25"/>
      <c r="S123" s="25"/>
    </row>
    <row r="124" spans="1:19" ht="15" customHeight="1" x14ac:dyDescent="0.35">
      <c r="A124" s="25"/>
      <c r="B124" s="25"/>
      <c r="C124" s="25"/>
      <c r="D124" s="25"/>
      <c r="E124" s="26"/>
      <c r="F124" s="26"/>
      <c r="G124" s="25"/>
      <c r="H124" s="25"/>
      <c r="I124" s="25"/>
      <c r="J124" s="25"/>
      <c r="K124" s="26"/>
      <c r="L124" s="26"/>
      <c r="M124" s="25"/>
      <c r="N124" s="25"/>
      <c r="O124" s="26"/>
      <c r="P124" s="25"/>
      <c r="Q124" s="25"/>
      <c r="R124" s="25"/>
      <c r="S124" s="25"/>
    </row>
    <row r="125" spans="1:19" ht="15" customHeight="1" x14ac:dyDescent="0.35">
      <c r="A125" s="25"/>
      <c r="B125" s="25"/>
      <c r="C125" s="25"/>
      <c r="D125" s="25"/>
      <c r="E125" s="26"/>
      <c r="F125" s="26"/>
      <c r="G125" s="25"/>
      <c r="H125" s="25"/>
      <c r="I125" s="25"/>
      <c r="J125" s="25"/>
      <c r="K125" s="26"/>
      <c r="L125" s="26"/>
      <c r="M125" s="25"/>
      <c r="N125" s="25"/>
      <c r="O125" s="26"/>
      <c r="P125" s="25"/>
      <c r="Q125" s="25"/>
      <c r="R125" s="25"/>
      <c r="S125" s="25"/>
    </row>
    <row r="126" spans="1:19" ht="15" customHeight="1" x14ac:dyDescent="0.35">
      <c r="A126" s="25"/>
      <c r="B126" s="25"/>
      <c r="C126" s="25"/>
      <c r="D126" s="25"/>
      <c r="E126" s="26"/>
      <c r="F126" s="26"/>
      <c r="G126" s="25"/>
      <c r="H126" s="25"/>
      <c r="I126" s="25"/>
      <c r="J126" s="25"/>
      <c r="K126" s="26"/>
      <c r="L126" s="26"/>
      <c r="M126" s="25"/>
      <c r="N126" s="25"/>
      <c r="O126" s="26"/>
      <c r="P126" s="25"/>
      <c r="Q126" s="25"/>
      <c r="R126" s="25"/>
      <c r="S126" s="25"/>
    </row>
    <row r="127" spans="1:19" ht="15" customHeight="1" x14ac:dyDescent="0.35">
      <c r="A127" s="25"/>
      <c r="B127" s="25"/>
      <c r="C127" s="25"/>
      <c r="D127" s="25"/>
      <c r="E127" s="26"/>
      <c r="F127" s="26"/>
      <c r="G127" s="25"/>
      <c r="H127" s="25"/>
      <c r="I127" s="25"/>
      <c r="J127" s="25"/>
      <c r="K127" s="26"/>
      <c r="L127" s="26"/>
      <c r="M127" s="25"/>
      <c r="N127" s="25"/>
      <c r="O127" s="26"/>
      <c r="P127" s="25"/>
      <c r="Q127" s="25"/>
      <c r="R127" s="25"/>
      <c r="S127" s="25"/>
    </row>
    <row r="128" spans="1:19" ht="15" customHeight="1" x14ac:dyDescent="0.35">
      <c r="A128" s="25"/>
      <c r="B128" s="25"/>
      <c r="C128" s="25"/>
      <c r="D128" s="25"/>
      <c r="E128" s="26"/>
      <c r="F128" s="26"/>
      <c r="G128" s="25"/>
      <c r="H128" s="25"/>
      <c r="I128" s="25"/>
      <c r="J128" s="25"/>
      <c r="K128" s="26"/>
      <c r="L128" s="26"/>
      <c r="M128" s="25"/>
      <c r="N128" s="25"/>
      <c r="O128" s="26"/>
      <c r="P128" s="25"/>
      <c r="Q128" s="25"/>
      <c r="R128" s="25"/>
      <c r="S128" s="25"/>
    </row>
    <row r="129" spans="1:19" ht="15" customHeight="1" x14ac:dyDescent="0.35">
      <c r="A129" s="25"/>
      <c r="B129" s="25"/>
      <c r="C129" s="25"/>
      <c r="D129" s="25"/>
      <c r="E129" s="26"/>
      <c r="F129" s="26"/>
      <c r="G129" s="25"/>
      <c r="H129" s="25"/>
      <c r="I129" s="25"/>
      <c r="J129" s="25"/>
      <c r="K129" s="26"/>
      <c r="L129" s="26"/>
      <c r="M129" s="25"/>
      <c r="N129" s="25"/>
      <c r="O129" s="26"/>
      <c r="P129" s="25"/>
      <c r="Q129" s="25"/>
      <c r="R129" s="25"/>
      <c r="S129" s="25"/>
    </row>
    <row r="130" spans="1:19" ht="15" customHeight="1" x14ac:dyDescent="0.35">
      <c r="A130" s="25"/>
      <c r="B130" s="25"/>
      <c r="C130" s="25"/>
      <c r="D130" s="25"/>
      <c r="E130" s="26"/>
      <c r="F130" s="26"/>
      <c r="G130" s="25"/>
      <c r="H130" s="25"/>
      <c r="I130" s="25"/>
      <c r="J130" s="25"/>
      <c r="K130" s="26"/>
      <c r="L130" s="26"/>
      <c r="M130" s="25"/>
      <c r="N130" s="25"/>
      <c r="O130" s="26"/>
      <c r="P130" s="25"/>
      <c r="Q130" s="25"/>
      <c r="R130" s="25"/>
      <c r="S130" s="25"/>
    </row>
    <row r="131" spans="1:19" ht="15" customHeight="1" x14ac:dyDescent="0.35">
      <c r="A131" s="25"/>
      <c r="B131" s="25"/>
      <c r="C131" s="25"/>
      <c r="D131" s="25"/>
      <c r="E131" s="26"/>
      <c r="F131" s="26"/>
      <c r="G131" s="25"/>
      <c r="H131" s="25"/>
      <c r="I131" s="25"/>
      <c r="J131" s="25"/>
      <c r="K131" s="26"/>
      <c r="L131" s="26"/>
      <c r="M131" s="25"/>
      <c r="N131" s="25"/>
      <c r="O131" s="26"/>
      <c r="P131" s="25"/>
      <c r="Q131" s="25"/>
      <c r="R131" s="25"/>
      <c r="S131" s="25"/>
    </row>
    <row r="132" spans="1:19" ht="15" customHeight="1" x14ac:dyDescent="0.35">
      <c r="A132" s="25"/>
      <c r="B132" s="25"/>
      <c r="C132" s="25"/>
      <c r="D132" s="25"/>
      <c r="E132" s="26"/>
      <c r="F132" s="26"/>
      <c r="G132" s="25"/>
      <c r="H132" s="25"/>
      <c r="I132" s="25"/>
      <c r="J132" s="25"/>
      <c r="K132" s="26"/>
      <c r="L132" s="26"/>
      <c r="M132" s="25"/>
      <c r="N132" s="25"/>
      <c r="O132" s="26"/>
      <c r="P132" s="25"/>
      <c r="Q132" s="25"/>
      <c r="R132" s="25"/>
      <c r="S132" s="25"/>
    </row>
    <row r="133" spans="1:19" ht="15" customHeight="1" x14ac:dyDescent="0.35">
      <c r="A133" s="25"/>
      <c r="B133" s="25"/>
      <c r="C133" s="25"/>
      <c r="D133" s="25"/>
      <c r="E133" s="26"/>
      <c r="F133" s="26"/>
      <c r="G133" s="25"/>
      <c r="H133" s="25"/>
      <c r="I133" s="25"/>
      <c r="J133" s="25"/>
      <c r="K133" s="26"/>
      <c r="L133" s="26"/>
      <c r="M133" s="25"/>
      <c r="N133" s="25"/>
      <c r="O133" s="26"/>
      <c r="P133" s="25"/>
      <c r="Q133" s="25"/>
      <c r="R133" s="25"/>
      <c r="S133" s="25"/>
    </row>
    <row r="134" spans="1:19" ht="15" customHeight="1" x14ac:dyDescent="0.35">
      <c r="A134" s="25"/>
      <c r="B134" s="25"/>
      <c r="C134" s="25"/>
      <c r="D134" s="25"/>
      <c r="E134" s="26"/>
      <c r="F134" s="26"/>
      <c r="G134" s="25"/>
      <c r="H134" s="25"/>
      <c r="I134" s="25"/>
      <c r="J134" s="25"/>
      <c r="K134" s="26"/>
      <c r="L134" s="26"/>
      <c r="M134" s="25"/>
      <c r="N134" s="25"/>
      <c r="O134" s="26"/>
      <c r="P134" s="25"/>
      <c r="Q134" s="25"/>
      <c r="R134" s="25"/>
      <c r="S134" s="25"/>
    </row>
    <row r="135" spans="1:19" ht="15" customHeight="1" x14ac:dyDescent="0.35">
      <c r="A135" s="25"/>
      <c r="B135" s="25"/>
      <c r="C135" s="25"/>
      <c r="D135" s="25"/>
      <c r="E135" s="26"/>
      <c r="F135" s="26"/>
      <c r="G135" s="25"/>
      <c r="H135" s="25"/>
      <c r="I135" s="25"/>
      <c r="J135" s="25"/>
      <c r="K135" s="26"/>
      <c r="L135" s="26"/>
      <c r="M135" s="25"/>
      <c r="N135" s="25"/>
      <c r="O135" s="26"/>
      <c r="P135" s="25"/>
      <c r="Q135" s="25"/>
      <c r="R135" s="25"/>
      <c r="S135" s="25"/>
    </row>
    <row r="136" spans="1:19" ht="15" customHeight="1" x14ac:dyDescent="0.35">
      <c r="A136" s="25"/>
      <c r="B136" s="25"/>
      <c r="C136" s="25"/>
      <c r="D136" s="25"/>
      <c r="E136" s="26"/>
      <c r="F136" s="26"/>
      <c r="G136" s="25"/>
      <c r="H136" s="25"/>
      <c r="I136" s="25"/>
      <c r="J136" s="25"/>
      <c r="K136" s="26"/>
      <c r="L136" s="26"/>
      <c r="M136" s="25"/>
      <c r="N136" s="25"/>
      <c r="O136" s="26"/>
      <c r="P136" s="25"/>
      <c r="Q136" s="25"/>
      <c r="R136" s="25"/>
      <c r="S136" s="25"/>
    </row>
    <row r="137" spans="1:19" ht="15" customHeight="1" x14ac:dyDescent="0.35">
      <c r="A137" s="25"/>
      <c r="B137" s="25"/>
      <c r="C137" s="25"/>
      <c r="D137" s="25"/>
      <c r="E137" s="26"/>
      <c r="F137" s="26"/>
      <c r="G137" s="25"/>
      <c r="H137" s="25"/>
      <c r="I137" s="25"/>
      <c r="J137" s="25"/>
      <c r="K137" s="26"/>
      <c r="L137" s="26"/>
      <c r="M137" s="25"/>
      <c r="N137" s="25"/>
      <c r="O137" s="26"/>
      <c r="P137" s="25"/>
      <c r="Q137" s="25"/>
      <c r="R137" s="25"/>
      <c r="S137" s="25"/>
    </row>
    <row r="138" spans="1:19" ht="15" customHeight="1" x14ac:dyDescent="0.35">
      <c r="A138" s="25"/>
      <c r="B138" s="25"/>
      <c r="C138" s="25"/>
      <c r="D138" s="25"/>
      <c r="E138" s="26"/>
      <c r="F138" s="26"/>
      <c r="G138" s="25"/>
      <c r="H138" s="25"/>
      <c r="I138" s="25"/>
      <c r="J138" s="25"/>
      <c r="K138" s="26"/>
      <c r="L138" s="26"/>
      <c r="M138" s="25"/>
      <c r="N138" s="25"/>
      <c r="O138" s="26"/>
      <c r="P138" s="25"/>
      <c r="Q138" s="25"/>
      <c r="R138" s="25"/>
      <c r="S138" s="25"/>
    </row>
    <row r="139" spans="1:19" ht="15" customHeight="1" x14ac:dyDescent="0.35">
      <c r="A139" s="25"/>
      <c r="B139" s="25"/>
      <c r="C139" s="25"/>
      <c r="D139" s="25"/>
      <c r="E139" s="26"/>
      <c r="F139" s="26"/>
      <c r="G139" s="25"/>
      <c r="H139" s="25"/>
      <c r="I139" s="25"/>
      <c r="J139" s="25"/>
      <c r="K139" s="26"/>
      <c r="L139" s="26"/>
      <c r="M139" s="25"/>
      <c r="N139" s="25"/>
      <c r="O139" s="26"/>
      <c r="P139" s="25"/>
      <c r="Q139" s="25"/>
      <c r="R139" s="25"/>
      <c r="S139" s="25"/>
    </row>
    <row r="140" spans="1:19" ht="15" customHeight="1" x14ac:dyDescent="0.35">
      <c r="A140" s="25"/>
      <c r="B140" s="25"/>
      <c r="C140" s="25"/>
      <c r="D140" s="25"/>
      <c r="E140" s="26"/>
      <c r="F140" s="26"/>
      <c r="G140" s="25"/>
      <c r="H140" s="25"/>
      <c r="I140" s="25"/>
      <c r="J140" s="25"/>
      <c r="K140" s="26"/>
      <c r="L140" s="26"/>
      <c r="M140" s="25"/>
      <c r="N140" s="25"/>
      <c r="O140" s="26"/>
      <c r="P140" s="25"/>
      <c r="Q140" s="25"/>
      <c r="R140" s="25"/>
      <c r="S140" s="25"/>
    </row>
    <row r="141" spans="1:19" ht="15" customHeight="1" x14ac:dyDescent="0.35">
      <c r="A141" s="25"/>
      <c r="B141" s="25"/>
      <c r="C141" s="25"/>
      <c r="D141" s="25"/>
      <c r="E141" s="26"/>
      <c r="F141" s="26"/>
      <c r="G141" s="25"/>
      <c r="H141" s="25"/>
      <c r="I141" s="25"/>
      <c r="J141" s="25"/>
      <c r="K141" s="26"/>
      <c r="L141" s="26"/>
      <c r="M141" s="25"/>
      <c r="N141" s="25"/>
      <c r="O141" s="26"/>
      <c r="P141" s="25"/>
      <c r="Q141" s="25"/>
      <c r="R141" s="25"/>
      <c r="S141" s="25"/>
    </row>
    <row r="142" spans="1:19" ht="15" customHeight="1" x14ac:dyDescent="0.35">
      <c r="A142" s="25"/>
      <c r="B142" s="25"/>
      <c r="C142" s="25"/>
      <c r="D142" s="25"/>
      <c r="E142" s="26"/>
      <c r="F142" s="26"/>
      <c r="G142" s="25"/>
      <c r="H142" s="25"/>
      <c r="I142" s="25"/>
      <c r="J142" s="25"/>
      <c r="K142" s="26"/>
      <c r="L142" s="26"/>
      <c r="M142" s="25"/>
      <c r="N142" s="25"/>
      <c r="O142" s="26"/>
      <c r="P142" s="25"/>
      <c r="Q142" s="25"/>
      <c r="R142" s="25"/>
      <c r="S142" s="25"/>
    </row>
    <row r="143" spans="1:19" ht="15" customHeight="1" x14ac:dyDescent="0.35">
      <c r="A143" s="25"/>
      <c r="B143" s="25"/>
      <c r="C143" s="25"/>
      <c r="D143" s="25"/>
      <c r="E143" s="26"/>
      <c r="F143" s="26"/>
      <c r="G143" s="25"/>
      <c r="H143" s="25"/>
      <c r="I143" s="25"/>
      <c r="J143" s="25"/>
      <c r="K143" s="26"/>
      <c r="L143" s="26"/>
      <c r="M143" s="25"/>
      <c r="N143" s="25"/>
      <c r="O143" s="26"/>
      <c r="P143" s="25"/>
      <c r="Q143" s="25"/>
      <c r="R143" s="25"/>
      <c r="S143" s="25"/>
    </row>
    <row r="144" spans="1:19" ht="15" customHeight="1" x14ac:dyDescent="0.35">
      <c r="A144" s="25"/>
      <c r="B144" s="25"/>
      <c r="C144" s="25"/>
      <c r="D144" s="25"/>
      <c r="E144" s="26"/>
      <c r="F144" s="26"/>
      <c r="G144" s="25"/>
      <c r="H144" s="25"/>
      <c r="I144" s="25"/>
      <c r="J144" s="25"/>
      <c r="K144" s="26"/>
      <c r="L144" s="26"/>
      <c r="M144" s="25"/>
      <c r="N144" s="25"/>
      <c r="O144" s="26"/>
      <c r="P144" s="25"/>
      <c r="Q144" s="25"/>
      <c r="R144" s="25"/>
      <c r="S144" s="25"/>
    </row>
    <row r="145" spans="1:19" ht="15" customHeight="1" x14ac:dyDescent="0.35">
      <c r="A145" s="25"/>
      <c r="B145" s="25"/>
      <c r="C145" s="25"/>
      <c r="D145" s="25"/>
      <c r="E145" s="26"/>
      <c r="F145" s="26"/>
      <c r="G145" s="25"/>
      <c r="H145" s="25"/>
      <c r="I145" s="25"/>
      <c r="J145" s="25"/>
      <c r="K145" s="26"/>
      <c r="L145" s="26"/>
      <c r="M145" s="25"/>
      <c r="N145" s="25"/>
      <c r="O145" s="26"/>
      <c r="P145" s="25"/>
      <c r="Q145" s="25"/>
      <c r="R145" s="25"/>
      <c r="S145" s="25"/>
    </row>
    <row r="146" spans="1:19" ht="15" customHeight="1" x14ac:dyDescent="0.35">
      <c r="A146" s="25"/>
      <c r="B146" s="25"/>
      <c r="C146" s="25"/>
      <c r="D146" s="25"/>
      <c r="E146" s="26"/>
      <c r="F146" s="26"/>
      <c r="G146" s="25"/>
      <c r="H146" s="25"/>
      <c r="I146" s="25"/>
      <c r="J146" s="25"/>
      <c r="K146" s="26"/>
      <c r="L146" s="26"/>
      <c r="M146" s="25"/>
      <c r="N146" s="25"/>
      <c r="O146" s="26"/>
      <c r="P146" s="25"/>
      <c r="Q146" s="25"/>
      <c r="R146" s="25"/>
      <c r="S146" s="25"/>
    </row>
    <row r="147" spans="1:19" ht="15" customHeight="1" x14ac:dyDescent="0.35">
      <c r="A147" s="25"/>
      <c r="B147" s="25"/>
      <c r="C147" s="25"/>
      <c r="D147" s="25"/>
      <c r="E147" s="26"/>
      <c r="F147" s="26"/>
      <c r="G147" s="25"/>
      <c r="H147" s="25"/>
      <c r="I147" s="25"/>
      <c r="J147" s="25"/>
      <c r="K147" s="26"/>
      <c r="L147" s="26"/>
      <c r="M147" s="25"/>
      <c r="N147" s="25"/>
      <c r="O147" s="26"/>
      <c r="P147" s="25"/>
      <c r="Q147" s="25"/>
      <c r="R147" s="25"/>
      <c r="S147" s="25"/>
    </row>
    <row r="148" spans="1:19" ht="15" customHeight="1" x14ac:dyDescent="0.35">
      <c r="A148" s="25"/>
      <c r="B148" s="25"/>
      <c r="C148" s="25"/>
      <c r="D148" s="25"/>
      <c r="E148" s="26"/>
      <c r="F148" s="26"/>
      <c r="G148" s="25"/>
      <c r="H148" s="25"/>
      <c r="I148" s="25"/>
      <c r="J148" s="25"/>
      <c r="K148" s="26"/>
      <c r="L148" s="26"/>
      <c r="M148" s="25"/>
      <c r="N148" s="25"/>
      <c r="O148" s="26"/>
      <c r="P148" s="25"/>
      <c r="Q148" s="25"/>
      <c r="R148" s="25"/>
      <c r="S148" s="25"/>
    </row>
    <row r="149" spans="1:19" ht="15" customHeight="1" x14ac:dyDescent="0.35">
      <c r="A149" s="25"/>
      <c r="B149" s="25"/>
      <c r="C149" s="25"/>
      <c r="D149" s="25"/>
      <c r="E149" s="26"/>
      <c r="F149" s="26"/>
      <c r="G149" s="25"/>
      <c r="H149" s="25"/>
      <c r="I149" s="25"/>
      <c r="J149" s="25"/>
      <c r="K149" s="26"/>
      <c r="L149" s="26"/>
      <c r="M149" s="25"/>
      <c r="N149" s="25"/>
      <c r="O149" s="26"/>
      <c r="P149" s="25"/>
      <c r="Q149" s="25"/>
      <c r="R149" s="25"/>
      <c r="S149" s="25"/>
    </row>
    <row r="150" spans="1:19" ht="15" customHeight="1" x14ac:dyDescent="0.35">
      <c r="A150" s="25"/>
      <c r="B150" s="25"/>
      <c r="C150" s="25"/>
      <c r="D150" s="25"/>
      <c r="E150" s="26"/>
      <c r="F150" s="26"/>
      <c r="G150" s="25"/>
      <c r="H150" s="25"/>
      <c r="I150" s="25"/>
      <c r="J150" s="25"/>
      <c r="K150" s="26"/>
      <c r="L150" s="26"/>
      <c r="M150" s="25"/>
      <c r="N150" s="25"/>
      <c r="O150" s="26"/>
      <c r="P150" s="25"/>
      <c r="Q150" s="25"/>
      <c r="R150" s="25"/>
      <c r="S150" s="25"/>
    </row>
    <row r="151" spans="1:19" ht="15" customHeight="1" x14ac:dyDescent="0.35">
      <c r="A151" s="25"/>
      <c r="B151" s="25"/>
      <c r="C151" s="25"/>
      <c r="D151" s="25"/>
      <c r="E151" s="26"/>
      <c r="F151" s="26"/>
      <c r="G151" s="25"/>
      <c r="H151" s="25"/>
      <c r="I151" s="25"/>
      <c r="J151" s="25"/>
      <c r="K151" s="26"/>
      <c r="L151" s="26"/>
      <c r="M151" s="25"/>
      <c r="N151" s="25"/>
      <c r="O151" s="26"/>
      <c r="P151" s="25"/>
      <c r="Q151" s="25"/>
      <c r="R151" s="25"/>
      <c r="S151" s="25"/>
    </row>
    <row r="152" spans="1:19" ht="15" customHeight="1" x14ac:dyDescent="0.35">
      <c r="A152" s="25"/>
      <c r="B152" s="25"/>
      <c r="C152" s="25"/>
      <c r="D152" s="25"/>
      <c r="E152" s="26"/>
      <c r="F152" s="26"/>
      <c r="G152" s="25"/>
      <c r="H152" s="25"/>
      <c r="I152" s="25"/>
      <c r="J152" s="25"/>
      <c r="K152" s="26"/>
      <c r="L152" s="26"/>
      <c r="M152" s="25"/>
      <c r="N152" s="25"/>
      <c r="O152" s="26"/>
      <c r="P152" s="25"/>
      <c r="Q152" s="25"/>
      <c r="R152" s="25"/>
      <c r="S152" s="25"/>
    </row>
    <row r="153" spans="1:19" ht="15" customHeight="1" x14ac:dyDescent="0.35">
      <c r="A153" s="25"/>
      <c r="B153" s="25"/>
      <c r="C153" s="25"/>
      <c r="D153" s="25"/>
      <c r="E153" s="26"/>
      <c r="F153" s="26"/>
      <c r="G153" s="25"/>
      <c r="H153" s="25"/>
      <c r="I153" s="25"/>
      <c r="J153" s="25"/>
      <c r="K153" s="26"/>
      <c r="L153" s="26"/>
      <c r="M153" s="25"/>
      <c r="N153" s="25"/>
      <c r="O153" s="26"/>
      <c r="P153" s="25"/>
      <c r="Q153" s="25"/>
      <c r="R153" s="25"/>
      <c r="S153" s="25"/>
    </row>
    <row r="154" spans="1:19" ht="15" customHeight="1" x14ac:dyDescent="0.35">
      <c r="A154" s="25"/>
      <c r="B154" s="25"/>
      <c r="C154" s="25"/>
      <c r="D154" s="25"/>
      <c r="E154" s="26"/>
      <c r="F154" s="26"/>
      <c r="G154" s="25"/>
      <c r="H154" s="25"/>
      <c r="I154" s="25"/>
      <c r="J154" s="25"/>
      <c r="K154" s="26"/>
      <c r="L154" s="26"/>
      <c r="M154" s="25"/>
      <c r="N154" s="25"/>
      <c r="O154" s="26"/>
      <c r="P154" s="25"/>
      <c r="Q154" s="25"/>
      <c r="R154" s="25"/>
      <c r="S154" s="25"/>
    </row>
    <row r="155" spans="1:19" ht="15" customHeight="1" x14ac:dyDescent="0.35">
      <c r="A155" s="25"/>
      <c r="B155" s="25"/>
      <c r="C155" s="25"/>
      <c r="D155" s="25"/>
      <c r="E155" s="26"/>
      <c r="F155" s="26"/>
      <c r="G155" s="25"/>
      <c r="H155" s="25"/>
      <c r="I155" s="25"/>
      <c r="J155" s="25"/>
      <c r="K155" s="26"/>
      <c r="L155" s="26"/>
      <c r="M155" s="25"/>
      <c r="N155" s="25"/>
      <c r="O155" s="26"/>
      <c r="P155" s="25"/>
      <c r="Q155" s="25"/>
      <c r="R155" s="25"/>
      <c r="S155" s="25"/>
    </row>
    <row r="156" spans="1:19" ht="15" customHeight="1" x14ac:dyDescent="0.35">
      <c r="A156" s="25"/>
      <c r="B156" s="25"/>
      <c r="C156" s="25"/>
      <c r="D156" s="25"/>
      <c r="E156" s="26"/>
      <c r="F156" s="26"/>
      <c r="G156" s="25"/>
      <c r="H156" s="25"/>
      <c r="I156" s="25"/>
      <c r="J156" s="25"/>
      <c r="K156" s="26"/>
      <c r="L156" s="26"/>
      <c r="M156" s="25"/>
      <c r="N156" s="25"/>
      <c r="O156" s="26"/>
      <c r="P156" s="25"/>
      <c r="Q156" s="25"/>
      <c r="R156" s="25"/>
      <c r="S156" s="25"/>
    </row>
    <row r="157" spans="1:19" ht="15" customHeight="1" x14ac:dyDescent="0.35">
      <c r="A157" s="25"/>
      <c r="B157" s="25"/>
      <c r="C157" s="25"/>
      <c r="D157" s="25"/>
      <c r="E157" s="26"/>
      <c r="F157" s="26"/>
      <c r="G157" s="25"/>
      <c r="H157" s="25"/>
      <c r="I157" s="25"/>
      <c r="J157" s="25"/>
      <c r="K157" s="26"/>
      <c r="L157" s="26"/>
      <c r="M157" s="25"/>
      <c r="N157" s="25"/>
      <c r="O157" s="26"/>
      <c r="P157" s="25"/>
      <c r="Q157" s="25"/>
      <c r="R157" s="25"/>
      <c r="S157" s="25"/>
    </row>
  </sheetData>
  <sheetProtection algorithmName="SHA-512" hashValue="gowRGsFaAQqvgiaMAT61gQndsScRLKy1SAvTtRp3oK0fmFnYKFY9hyJjgENmK90Il5r0i3hFaElpeyWia5EvOQ==" saltValue="6XupEyZFonNyJTbrX6mstw==" spinCount="100000" sheet="1" objects="1" scenarios="1"/>
  <mergeCells count="4">
    <mergeCell ref="U1:BI1"/>
    <mergeCell ref="U51:V51"/>
    <mergeCell ref="X51:Y51"/>
    <mergeCell ref="A1:S1"/>
  </mergeCells>
  <pageMargins left="0.7" right="0.7" top="0.75" bottom="0.75" header="0.3" footer="0.3"/>
  <pageSetup orientation="portrait" r:id="rId9"/>
  <drawing r:id="rId10"/>
  <tableParts count="3">
    <tablePart r:id="rId11"/>
    <tablePart r:id="rId12"/>
    <tablePart r:id="rId13"/>
  </tableParts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 xr:uid="{00000000-0002-0000-0200-000000000000}">
          <x14:formula1>
            <xm:f>'Dropdown Choices'!$K$2:$K$5</xm:f>
          </x14:formula1>
          <xm:sqref>R3:R157</xm:sqref>
        </x14:dataValidation>
        <x14:dataValidation type="list" allowBlank="1" showInputMessage="1" showErrorMessage="1" xr:uid="{00000000-0002-0000-0200-000001000000}">
          <x14:formula1>
            <xm:f>'Dropdown Choices'!$J$2:$J$6</xm:f>
          </x14:formula1>
          <xm:sqref>Q3:Q157</xm:sqref>
        </x14:dataValidation>
        <x14:dataValidation type="list" allowBlank="1" showInputMessage="1" showErrorMessage="1" xr:uid="{00000000-0002-0000-0200-000002000000}">
          <x14:formula1>
            <xm:f>'Dropdown Choices'!$I$2:$I$5</xm:f>
          </x14:formula1>
          <xm:sqref>P3:P158</xm:sqref>
        </x14:dataValidation>
        <x14:dataValidation type="list" allowBlank="1" showInputMessage="1" showErrorMessage="1" xr:uid="{00000000-0002-0000-0200-000003000000}">
          <x14:formula1>
            <xm:f>'Dropdown Choices'!$H$2:$H$6</xm:f>
          </x14:formula1>
          <xm:sqref>N3:N158</xm:sqref>
        </x14:dataValidation>
        <x14:dataValidation type="list" allowBlank="1" showInputMessage="1" showErrorMessage="1" xr:uid="{00000000-0002-0000-0200-000005000000}">
          <x14:formula1>
            <xm:f>'Dropdown Choices'!$E$2:$E$7</xm:f>
          </x14:formula1>
          <xm:sqref>I3:I156</xm:sqref>
        </x14:dataValidation>
        <x14:dataValidation type="list" allowBlank="1" showInputMessage="1" showErrorMessage="1" xr:uid="{00000000-0002-0000-0200-000007000000}">
          <x14:formula1>
            <xm:f>'Dropdown Choices'!$B$2:$B$57</xm:f>
          </x14:formula1>
          <xm:sqref>D3:D156</xm:sqref>
        </x14:dataValidation>
        <x14:dataValidation type="list" allowBlank="1" showInputMessage="1" showErrorMessage="1" xr:uid="{00000000-0002-0000-0200-000008000000}">
          <x14:formula1>
            <xm:f>'Dropdown Choices'!$A$2:$A$19</xm:f>
          </x14:formula1>
          <xm:sqref>C3:C156</xm:sqref>
        </x14:dataValidation>
        <x14:dataValidation type="list" allowBlank="1" showInputMessage="1" showErrorMessage="1" xr:uid="{00000000-0002-0000-0200-000004000000}">
          <x14:formula1>
            <xm:f>'Dropdown Choices'!$D$2:$D$14</xm:f>
          </x14:formula1>
          <xm:sqref>J3:J156</xm:sqref>
        </x14:dataValidation>
        <x14:dataValidation type="list" allowBlank="1" showInputMessage="1" showErrorMessage="1" xr:uid="{00000000-0002-0000-0200-000006000000}">
          <x14:formula1>
            <xm:f>'Dropdown Choices'!$G$2:$G$30</xm:f>
          </x14:formula1>
          <xm:sqref>M3:M157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C000"/>
  </sheetPr>
  <dimension ref="A1:BJ158"/>
  <sheetViews>
    <sheetView zoomScale="80" zoomScaleNormal="80" workbookViewId="0">
      <pane xSplit="1" topLeftCell="F1" activePane="topRight" state="frozen"/>
      <selection pane="topRight" activeCell="J15" sqref="J15"/>
    </sheetView>
  </sheetViews>
  <sheetFormatPr defaultColWidth="20.1796875" defaultRowHeight="15" customHeight="1" x14ac:dyDescent="0.35"/>
  <cols>
    <col min="1" max="1" width="16.7265625" style="37" customWidth="1"/>
    <col min="2" max="2" width="8.453125" style="37" bestFit="1" customWidth="1"/>
    <col min="3" max="3" width="38" style="37" bestFit="1" customWidth="1"/>
    <col min="4" max="4" width="24.26953125" style="37" customWidth="1"/>
    <col min="5" max="5" width="12" style="38" bestFit="1" customWidth="1"/>
    <col min="6" max="6" width="11.81640625" style="38" bestFit="1" customWidth="1"/>
    <col min="7" max="7" width="10.81640625" style="37" customWidth="1"/>
    <col min="8" max="8" width="12.26953125" style="37" bestFit="1" customWidth="1"/>
    <col min="9" max="9" width="12.26953125" style="37" customWidth="1"/>
    <col min="10" max="10" width="41.54296875" style="37" customWidth="1"/>
    <col min="11" max="11" width="12.7265625" style="38" customWidth="1"/>
    <col min="12" max="12" width="13" style="38" bestFit="1" customWidth="1"/>
    <col min="13" max="13" width="33.6328125" style="37" customWidth="1"/>
    <col min="14" max="14" width="27" style="37" customWidth="1"/>
    <col min="15" max="15" width="13.453125" style="38" bestFit="1" customWidth="1"/>
    <col min="16" max="16" width="15.1796875" style="37" customWidth="1"/>
    <col min="17" max="17" width="33.26953125" style="37" bestFit="1" customWidth="1"/>
    <col min="18" max="18" width="23.26953125" style="66" customWidth="1"/>
    <col min="19" max="19" width="26.1796875" style="37" customWidth="1"/>
    <col min="20" max="20" width="1.7265625" style="1" customWidth="1"/>
    <col min="21" max="21" width="43.81640625" style="1" bestFit="1" customWidth="1"/>
    <col min="22" max="22" width="16.1796875" style="1" customWidth="1"/>
    <col min="23" max="23" width="1.7265625" style="1" customWidth="1"/>
    <col min="24" max="24" width="38" style="1" bestFit="1" customWidth="1"/>
    <col min="25" max="25" width="15.7265625" style="1" customWidth="1"/>
    <col min="26" max="26" width="1.81640625" style="1" customWidth="1"/>
    <col min="27" max="27" width="25.7265625" style="1" customWidth="1"/>
    <col min="28" max="28" width="13.7265625" style="4" customWidth="1"/>
    <col min="29" max="43" width="13.7265625" style="1" customWidth="1"/>
    <col min="44" max="44" width="1.7265625" style="1" customWidth="1"/>
    <col min="45" max="45" width="43.7265625" style="1" customWidth="1"/>
    <col min="46" max="46" width="15.7265625" style="1" customWidth="1"/>
    <col min="47" max="47" width="1.7265625" style="1" customWidth="1"/>
    <col min="48" max="49" width="22.453125" style="1" customWidth="1"/>
    <col min="50" max="50" width="1.7265625" style="1" customWidth="1"/>
    <col min="51" max="51" width="18.81640625" style="1" customWidth="1"/>
    <col min="52" max="52" width="15.7265625" style="1" customWidth="1"/>
    <col min="53" max="53" width="1.7265625" style="1" customWidth="1"/>
    <col min="54" max="54" width="30.26953125" style="1" customWidth="1"/>
    <col min="55" max="55" width="11.81640625" style="1" customWidth="1"/>
    <col min="56" max="56" width="1.7265625" style="1" customWidth="1"/>
    <col min="57" max="57" width="33.26953125" style="1" bestFit="1" customWidth="1"/>
    <col min="58" max="62" width="22.26953125" style="1" customWidth="1"/>
    <col min="63" max="16384" width="20.1796875" style="1"/>
  </cols>
  <sheetData>
    <row r="1" spans="1:62" ht="30" customHeight="1" x14ac:dyDescent="0.35">
      <c r="A1" s="81" t="s">
        <v>72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U1" s="74" t="s">
        <v>38</v>
      </c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  <c r="AK1" s="74"/>
      <c r="AL1" s="74"/>
      <c r="AM1" s="74"/>
      <c r="AN1" s="74"/>
      <c r="AO1" s="74"/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</row>
    <row r="2" spans="1:62" ht="29" x14ac:dyDescent="0.35">
      <c r="A2" s="35" t="s">
        <v>102</v>
      </c>
      <c r="B2" s="35" t="s">
        <v>1</v>
      </c>
      <c r="C2" s="35" t="s">
        <v>20</v>
      </c>
      <c r="D2" s="35" t="s">
        <v>2</v>
      </c>
      <c r="E2" s="36" t="s">
        <v>3</v>
      </c>
      <c r="F2" s="36" t="s">
        <v>4</v>
      </c>
      <c r="G2" s="35" t="s">
        <v>5</v>
      </c>
      <c r="H2" s="35" t="s">
        <v>9</v>
      </c>
      <c r="I2" s="35" t="s">
        <v>215</v>
      </c>
      <c r="J2" s="35" t="s">
        <v>216</v>
      </c>
      <c r="K2" s="36" t="s">
        <v>222</v>
      </c>
      <c r="L2" s="36" t="s">
        <v>55</v>
      </c>
      <c r="M2" s="35" t="s">
        <v>6</v>
      </c>
      <c r="N2" s="35" t="s">
        <v>224</v>
      </c>
      <c r="O2" s="36" t="s">
        <v>223</v>
      </c>
      <c r="P2" s="35" t="s">
        <v>201</v>
      </c>
      <c r="Q2" s="35" t="s">
        <v>203</v>
      </c>
      <c r="R2" s="62" t="s">
        <v>228</v>
      </c>
      <c r="S2" s="67" t="s">
        <v>333</v>
      </c>
      <c r="U2" s="2" t="s">
        <v>0</v>
      </c>
      <c r="V2" s="8" t="s">
        <v>225</v>
      </c>
      <c r="W2"/>
      <c r="X2" s="7" t="s">
        <v>20</v>
      </c>
      <c r="Y2" s="8" t="s">
        <v>35</v>
      </c>
      <c r="AA2" s="48" t="s">
        <v>37</v>
      </c>
      <c r="AB2" s="5" t="s">
        <v>26</v>
      </c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S2" s="5" t="s">
        <v>217</v>
      </c>
      <c r="AT2" s="6" t="s">
        <v>35</v>
      </c>
      <c r="AU2"/>
      <c r="AV2" s="5" t="s">
        <v>2</v>
      </c>
      <c r="AW2" s="6" t="s">
        <v>36</v>
      </c>
      <c r="AY2" s="7" t="s">
        <v>201</v>
      </c>
      <c r="AZ2" s="6" t="s">
        <v>35</v>
      </c>
      <c r="BA2"/>
      <c r="BB2" s="2" t="s">
        <v>226</v>
      </c>
      <c r="BC2" t="s">
        <v>35</v>
      </c>
      <c r="BD2"/>
      <c r="BE2" s="2" t="s">
        <v>35</v>
      </c>
      <c r="BF2" s="5" t="s">
        <v>10</v>
      </c>
      <c r="BG2"/>
      <c r="BH2"/>
      <c r="BI2"/>
      <c r="BJ2"/>
    </row>
    <row r="3" spans="1:62" ht="14.5" x14ac:dyDescent="0.35">
      <c r="A3" s="25" t="s">
        <v>27</v>
      </c>
      <c r="B3" s="25" t="s">
        <v>11</v>
      </c>
      <c r="C3" s="55" t="s">
        <v>115</v>
      </c>
      <c r="D3" s="25" t="s">
        <v>153</v>
      </c>
      <c r="E3" s="26">
        <v>42432</v>
      </c>
      <c r="F3" s="26">
        <v>42437</v>
      </c>
      <c r="G3" s="55">
        <f>Mar[[#This Row],[Stop Date]]-Mar[[#This Row],[Start Date]]+1</f>
        <v>6</v>
      </c>
      <c r="H3" s="25" t="s">
        <v>12</v>
      </c>
      <c r="I3" s="57"/>
      <c r="J3" s="55" t="s">
        <v>219</v>
      </c>
      <c r="K3" s="26">
        <v>42432</v>
      </c>
      <c r="L3" s="26" t="s">
        <v>14</v>
      </c>
      <c r="M3" s="25" t="s">
        <v>19</v>
      </c>
      <c r="N3" s="57" t="s">
        <v>13</v>
      </c>
      <c r="O3" s="26">
        <v>42434</v>
      </c>
      <c r="P3" s="25" t="s">
        <v>8</v>
      </c>
      <c r="Q3" s="55" t="s">
        <v>204</v>
      </c>
      <c r="R3" s="55" t="s">
        <v>14</v>
      </c>
      <c r="S3" s="68"/>
      <c r="U3" s="3" t="s">
        <v>27</v>
      </c>
      <c r="V3">
        <v>1</v>
      </c>
      <c r="W3"/>
      <c r="X3" s="3" t="s">
        <v>115</v>
      </c>
      <c r="Y3">
        <v>3</v>
      </c>
      <c r="AA3" s="5" t="s">
        <v>2</v>
      </c>
      <c r="AB3" s="6" t="s">
        <v>12</v>
      </c>
      <c r="AC3" s="6" t="s">
        <v>342</v>
      </c>
      <c r="AD3" s="6" t="s">
        <v>346</v>
      </c>
      <c r="AE3" s="6" t="s">
        <v>347</v>
      </c>
      <c r="AF3" s="6" t="s">
        <v>23</v>
      </c>
      <c r="AG3"/>
      <c r="AH3"/>
      <c r="AI3" s="6"/>
      <c r="AJ3" s="6"/>
      <c r="AK3" s="6"/>
      <c r="AL3" s="6"/>
      <c r="AM3" s="6"/>
      <c r="AN3" s="6"/>
      <c r="AO3" s="6"/>
      <c r="AP3" s="6"/>
      <c r="AQ3" s="6"/>
      <c r="AS3" s="3" t="s">
        <v>219</v>
      </c>
      <c r="AT3">
        <v>3</v>
      </c>
      <c r="AU3"/>
      <c r="AV3" s="3" t="s">
        <v>336</v>
      </c>
      <c r="AW3">
        <v>9</v>
      </c>
      <c r="AY3" s="3" t="s">
        <v>8</v>
      </c>
      <c r="AZ3">
        <v>4</v>
      </c>
      <c r="BA3"/>
      <c r="BB3" s="3" t="s">
        <v>13</v>
      </c>
      <c r="BC3">
        <v>6</v>
      </c>
      <c r="BD3"/>
      <c r="BE3" s="5" t="s">
        <v>203</v>
      </c>
      <c r="BF3" t="s">
        <v>14</v>
      </c>
      <c r="BG3" t="s">
        <v>111</v>
      </c>
      <c r="BH3" t="s">
        <v>13</v>
      </c>
      <c r="BI3" s="6" t="s">
        <v>23</v>
      </c>
      <c r="BJ3"/>
    </row>
    <row r="4" spans="1:62" ht="15" customHeight="1" x14ac:dyDescent="0.35">
      <c r="A4" s="101" t="s">
        <v>28</v>
      </c>
      <c r="B4" s="101" t="s">
        <v>18</v>
      </c>
      <c r="C4" s="55" t="s">
        <v>115</v>
      </c>
      <c r="D4" s="101" t="s">
        <v>136</v>
      </c>
      <c r="E4" s="102">
        <v>42432</v>
      </c>
      <c r="F4" s="102">
        <v>42437</v>
      </c>
      <c r="G4" s="55">
        <f>Mar[[#This Row],[Stop Date]]-Mar[[#This Row],[Start Date]]+1</f>
        <v>6</v>
      </c>
      <c r="H4" s="101" t="s">
        <v>342</v>
      </c>
      <c r="I4" s="57"/>
      <c r="J4" s="55" t="s">
        <v>219</v>
      </c>
      <c r="K4" s="102">
        <v>42432</v>
      </c>
      <c r="L4" s="102" t="s">
        <v>14</v>
      </c>
      <c r="M4" s="101" t="s">
        <v>70</v>
      </c>
      <c r="N4" s="57" t="s">
        <v>13</v>
      </c>
      <c r="O4" s="102">
        <v>42434</v>
      </c>
      <c r="P4" s="101" t="s">
        <v>7</v>
      </c>
      <c r="Q4" s="55" t="s">
        <v>205</v>
      </c>
      <c r="R4" s="55" t="s">
        <v>13</v>
      </c>
      <c r="S4" s="68"/>
      <c r="U4" s="3" t="s">
        <v>28</v>
      </c>
      <c r="V4">
        <v>1</v>
      </c>
      <c r="W4"/>
      <c r="X4" s="3" t="s">
        <v>51</v>
      </c>
      <c r="Y4">
        <v>3</v>
      </c>
      <c r="AA4" s="3" t="s">
        <v>336</v>
      </c>
      <c r="AB4">
        <v>1</v>
      </c>
      <c r="AC4">
        <v>1</v>
      </c>
      <c r="AD4"/>
      <c r="AE4"/>
      <c r="AF4">
        <v>2</v>
      </c>
      <c r="AG4"/>
      <c r="AH4"/>
      <c r="AI4"/>
      <c r="AJ4"/>
      <c r="AK4"/>
      <c r="AL4"/>
      <c r="AM4"/>
      <c r="AN4"/>
      <c r="AO4"/>
      <c r="AP4"/>
      <c r="AQ4"/>
      <c r="AS4" s="3" t="s">
        <v>122</v>
      </c>
      <c r="AT4">
        <v>3</v>
      </c>
      <c r="AU4"/>
      <c r="AV4" s="3" t="s">
        <v>337</v>
      </c>
      <c r="AW4">
        <v>6</v>
      </c>
      <c r="AY4" s="3" t="s">
        <v>7</v>
      </c>
      <c r="AZ4">
        <v>4</v>
      </c>
      <c r="BA4"/>
      <c r="BB4" s="3" t="s">
        <v>199</v>
      </c>
      <c r="BC4">
        <v>1</v>
      </c>
      <c r="BD4"/>
      <c r="BE4" s="3" t="s">
        <v>205</v>
      </c>
      <c r="BF4"/>
      <c r="BG4"/>
      <c r="BH4">
        <v>2</v>
      </c>
      <c r="BI4">
        <v>2</v>
      </c>
      <c r="BJ4"/>
    </row>
    <row r="5" spans="1:62" ht="14.5" x14ac:dyDescent="0.35">
      <c r="A5" s="25" t="s">
        <v>29</v>
      </c>
      <c r="B5" s="25" t="s">
        <v>22</v>
      </c>
      <c r="C5" s="55" t="s">
        <v>51</v>
      </c>
      <c r="D5" s="25" t="s">
        <v>127</v>
      </c>
      <c r="E5" s="26">
        <v>42449</v>
      </c>
      <c r="F5" s="26">
        <v>42453</v>
      </c>
      <c r="G5" s="55">
        <f>Mar[[#This Row],[Stop Date]]-Mar[[#This Row],[Start Date]]+1</f>
        <v>5</v>
      </c>
      <c r="H5" s="25" t="s">
        <v>12</v>
      </c>
      <c r="I5" s="57"/>
      <c r="J5" s="55" t="s">
        <v>122</v>
      </c>
      <c r="K5" s="26" t="s">
        <v>17</v>
      </c>
      <c r="L5" s="26" t="s">
        <v>17</v>
      </c>
      <c r="M5" s="25" t="s">
        <v>220</v>
      </c>
      <c r="N5" s="57" t="s">
        <v>13</v>
      </c>
      <c r="O5" s="26" t="s">
        <v>17</v>
      </c>
      <c r="P5" s="25" t="s">
        <v>7</v>
      </c>
      <c r="Q5" s="55" t="s">
        <v>204</v>
      </c>
      <c r="R5" s="55" t="s">
        <v>13</v>
      </c>
      <c r="S5" s="68"/>
      <c r="U5" s="3" t="s">
        <v>29</v>
      </c>
      <c r="V5">
        <v>2</v>
      </c>
      <c r="W5"/>
      <c r="X5" s="3" t="s">
        <v>105</v>
      </c>
      <c r="Y5">
        <v>2</v>
      </c>
      <c r="AA5" s="3" t="s">
        <v>337</v>
      </c>
      <c r="AB5"/>
      <c r="AC5">
        <v>1</v>
      </c>
      <c r="AD5"/>
      <c r="AE5"/>
      <c r="AF5">
        <v>1</v>
      </c>
      <c r="AG5"/>
      <c r="AH5"/>
      <c r="AI5"/>
      <c r="AJ5"/>
      <c r="AK5"/>
      <c r="AL5"/>
      <c r="AM5"/>
      <c r="AN5"/>
      <c r="AO5"/>
      <c r="AP5"/>
      <c r="AQ5"/>
      <c r="AS5" s="3" t="s">
        <v>73</v>
      </c>
      <c r="AT5">
        <v>2</v>
      </c>
      <c r="AU5"/>
      <c r="AV5" s="3" t="s">
        <v>338</v>
      </c>
      <c r="AW5">
        <v>12</v>
      </c>
      <c r="AY5" s="3" t="s">
        <v>23</v>
      </c>
      <c r="AZ5">
        <v>8</v>
      </c>
      <c r="BA5"/>
      <c r="BB5" s="3" t="s">
        <v>74</v>
      </c>
      <c r="BC5">
        <v>1</v>
      </c>
      <c r="BD5"/>
      <c r="BE5" s="3" t="s">
        <v>204</v>
      </c>
      <c r="BF5">
        <v>2</v>
      </c>
      <c r="BG5"/>
      <c r="BH5">
        <v>1</v>
      </c>
      <c r="BI5">
        <v>3</v>
      </c>
      <c r="BJ5"/>
    </row>
    <row r="6" spans="1:62" ht="15" customHeight="1" x14ac:dyDescent="0.35">
      <c r="A6" s="25" t="s">
        <v>29</v>
      </c>
      <c r="B6" s="25" t="s">
        <v>22</v>
      </c>
      <c r="C6" s="55" t="s">
        <v>115</v>
      </c>
      <c r="D6" s="25" t="s">
        <v>153</v>
      </c>
      <c r="E6" s="26">
        <v>42432</v>
      </c>
      <c r="F6" s="26">
        <v>42434</v>
      </c>
      <c r="G6" s="55">
        <f>Mar[[#This Row],[Stop Date]]-Mar[[#This Row],[Start Date]]+1</f>
        <v>3</v>
      </c>
      <c r="H6" s="25" t="s">
        <v>342</v>
      </c>
      <c r="I6" s="57"/>
      <c r="J6" s="55" t="s">
        <v>219</v>
      </c>
      <c r="K6" s="26">
        <v>42432</v>
      </c>
      <c r="L6" s="26" t="s">
        <v>14</v>
      </c>
      <c r="M6" s="25" t="s">
        <v>19</v>
      </c>
      <c r="N6" s="57" t="s">
        <v>199</v>
      </c>
      <c r="O6" s="26">
        <v>42434</v>
      </c>
      <c r="P6" s="25" t="s">
        <v>8</v>
      </c>
      <c r="Q6" s="55" t="s">
        <v>204</v>
      </c>
      <c r="R6" s="55" t="s">
        <v>14</v>
      </c>
      <c r="S6" s="68"/>
      <c r="U6" s="3" t="s">
        <v>30</v>
      </c>
      <c r="V6">
        <v>2</v>
      </c>
      <c r="W6"/>
      <c r="X6" s="3" t="s">
        <v>23</v>
      </c>
      <c r="Y6">
        <v>8</v>
      </c>
      <c r="AA6" s="3" t="s">
        <v>338</v>
      </c>
      <c r="AB6">
        <v>1</v>
      </c>
      <c r="AC6"/>
      <c r="AD6"/>
      <c r="AE6">
        <v>1</v>
      </c>
      <c r="AF6">
        <v>2</v>
      </c>
      <c r="AG6"/>
      <c r="AH6"/>
      <c r="AI6"/>
      <c r="AJ6"/>
      <c r="AK6"/>
      <c r="AL6"/>
      <c r="AM6"/>
      <c r="AN6"/>
      <c r="AO6"/>
      <c r="AP6"/>
      <c r="AQ6"/>
      <c r="AS6" s="3" t="s">
        <v>23</v>
      </c>
      <c r="AT6">
        <v>8</v>
      </c>
      <c r="AU6"/>
      <c r="AV6" s="3" t="s">
        <v>339</v>
      </c>
      <c r="AW6">
        <v>5</v>
      </c>
      <c r="AY6"/>
      <c r="AZ6"/>
      <c r="BA6"/>
      <c r="BB6" s="3" t="s">
        <v>23</v>
      </c>
      <c r="BC6">
        <v>8</v>
      </c>
      <c r="BD6"/>
      <c r="BE6" s="3" t="s">
        <v>206</v>
      </c>
      <c r="BF6"/>
      <c r="BG6">
        <v>3</v>
      </c>
      <c r="BH6"/>
      <c r="BI6">
        <v>3</v>
      </c>
      <c r="BJ6"/>
    </row>
    <row r="7" spans="1:62" ht="15" customHeight="1" x14ac:dyDescent="0.35">
      <c r="A7" s="25" t="s">
        <v>30</v>
      </c>
      <c r="B7" s="25" t="s">
        <v>25</v>
      </c>
      <c r="C7" s="55" t="s">
        <v>105</v>
      </c>
      <c r="D7" s="25" t="s">
        <v>125</v>
      </c>
      <c r="E7" s="26">
        <v>42449</v>
      </c>
      <c r="F7" s="26">
        <v>42453</v>
      </c>
      <c r="G7" s="55">
        <f>Mar[[#This Row],[Stop Date]]-Mar[[#This Row],[Start Date]]+1</f>
        <v>5</v>
      </c>
      <c r="H7" s="25" t="s">
        <v>346</v>
      </c>
      <c r="I7" s="57"/>
      <c r="J7" s="55" t="s">
        <v>73</v>
      </c>
      <c r="K7" s="26">
        <v>42444</v>
      </c>
      <c r="L7" s="26" t="s">
        <v>14</v>
      </c>
      <c r="M7" s="103" t="s">
        <v>196</v>
      </c>
      <c r="N7" s="57" t="s">
        <v>13</v>
      </c>
      <c r="O7" s="26">
        <v>42446</v>
      </c>
      <c r="P7" s="25" t="s">
        <v>8</v>
      </c>
      <c r="Q7" s="55" t="s">
        <v>206</v>
      </c>
      <c r="R7" s="55" t="s">
        <v>111</v>
      </c>
      <c r="S7" s="68"/>
      <c r="U7" s="3" t="s">
        <v>31</v>
      </c>
      <c r="V7">
        <v>2</v>
      </c>
      <c r="W7"/>
      <c r="X7"/>
      <c r="Y7"/>
      <c r="AA7" s="3" t="s">
        <v>339</v>
      </c>
      <c r="AB7"/>
      <c r="AC7"/>
      <c r="AD7">
        <v>1</v>
      </c>
      <c r="AE7"/>
      <c r="AF7">
        <v>1</v>
      </c>
      <c r="AG7"/>
      <c r="AH7"/>
      <c r="AI7"/>
      <c r="AJ7"/>
      <c r="AK7"/>
      <c r="AL7"/>
      <c r="AM7"/>
      <c r="AN7"/>
      <c r="AO7"/>
      <c r="AP7"/>
      <c r="AQ7"/>
      <c r="AS7"/>
      <c r="AT7"/>
      <c r="AU7"/>
      <c r="AV7" s="3" t="s">
        <v>344</v>
      </c>
      <c r="AW7">
        <v>3</v>
      </c>
      <c r="AY7"/>
      <c r="AZ7"/>
      <c r="BA7"/>
      <c r="BB7"/>
      <c r="BC7"/>
      <c r="BD7"/>
      <c r="BE7" s="39" t="s">
        <v>23</v>
      </c>
      <c r="BF7" s="40">
        <v>2</v>
      </c>
      <c r="BG7" s="40">
        <v>3</v>
      </c>
      <c r="BH7" s="40">
        <v>3</v>
      </c>
      <c r="BI7" s="40">
        <v>8</v>
      </c>
      <c r="BJ7"/>
    </row>
    <row r="8" spans="1:62" ht="15" customHeight="1" x14ac:dyDescent="0.35">
      <c r="A8" s="25" t="s">
        <v>30</v>
      </c>
      <c r="B8" s="25" t="s">
        <v>343</v>
      </c>
      <c r="C8" s="55" t="s">
        <v>105</v>
      </c>
      <c r="D8" s="25" t="s">
        <v>271</v>
      </c>
      <c r="E8" s="26">
        <v>42432</v>
      </c>
      <c r="F8" s="26">
        <v>42434</v>
      </c>
      <c r="G8" s="55">
        <f>Mar[[#This Row],[Stop Date]]-Mar[[#This Row],[Start Date]]+1</f>
        <v>3</v>
      </c>
      <c r="H8" s="25" t="s">
        <v>346</v>
      </c>
      <c r="I8" s="57"/>
      <c r="J8" s="55" t="s">
        <v>73</v>
      </c>
      <c r="K8" s="26">
        <v>42432</v>
      </c>
      <c r="L8" s="26" t="s">
        <v>14</v>
      </c>
      <c r="M8" s="25" t="s">
        <v>194</v>
      </c>
      <c r="N8" s="57" t="s">
        <v>74</v>
      </c>
      <c r="O8" s="26">
        <v>42434</v>
      </c>
      <c r="P8" s="25" t="s">
        <v>8</v>
      </c>
      <c r="Q8" s="55" t="s">
        <v>205</v>
      </c>
      <c r="R8" s="55" t="s">
        <v>13</v>
      </c>
      <c r="S8" s="68"/>
      <c r="U8" s="3" t="s">
        <v>23</v>
      </c>
      <c r="V8">
        <v>8</v>
      </c>
      <c r="W8"/>
      <c r="X8"/>
      <c r="Y8"/>
      <c r="AA8" s="3" t="s">
        <v>344</v>
      </c>
      <c r="AB8"/>
      <c r="AC8"/>
      <c r="AD8">
        <v>1</v>
      </c>
      <c r="AE8"/>
      <c r="AF8">
        <v>1</v>
      </c>
      <c r="AG8"/>
      <c r="AH8"/>
      <c r="AI8"/>
      <c r="AJ8"/>
      <c r="AK8"/>
      <c r="AL8"/>
      <c r="AM8"/>
      <c r="AN8"/>
      <c r="AO8"/>
      <c r="AP8"/>
      <c r="AQ8"/>
      <c r="AS8"/>
      <c r="AT8"/>
      <c r="AU8"/>
      <c r="AV8" s="3" t="s">
        <v>345</v>
      </c>
      <c r="AW8">
        <v>7</v>
      </c>
      <c r="AY8"/>
      <c r="AZ8"/>
      <c r="BA8"/>
      <c r="BB8"/>
      <c r="BC8"/>
      <c r="BD8"/>
      <c r="BE8"/>
      <c r="BF8"/>
      <c r="BG8"/>
      <c r="BH8"/>
      <c r="BI8"/>
      <c r="BJ8"/>
    </row>
    <row r="9" spans="1:62" ht="14.5" x14ac:dyDescent="0.35">
      <c r="A9" s="25" t="s">
        <v>31</v>
      </c>
      <c r="B9" s="25" t="s">
        <v>50</v>
      </c>
      <c r="C9" s="55" t="s">
        <v>51</v>
      </c>
      <c r="D9" s="25" t="s">
        <v>127</v>
      </c>
      <c r="E9" s="26">
        <v>42431</v>
      </c>
      <c r="F9" s="26">
        <v>42437</v>
      </c>
      <c r="G9" s="55">
        <f>Mar[[#This Row],[Stop Date]]-Mar[[#This Row],[Start Date]]+1</f>
        <v>7</v>
      </c>
      <c r="H9" s="25" t="s">
        <v>347</v>
      </c>
      <c r="I9" s="57"/>
      <c r="J9" s="55" t="s">
        <v>122</v>
      </c>
      <c r="K9" s="26" t="s">
        <v>17</v>
      </c>
      <c r="L9" s="26" t="s">
        <v>17</v>
      </c>
      <c r="M9" s="25" t="s">
        <v>220</v>
      </c>
      <c r="N9" s="57" t="s">
        <v>13</v>
      </c>
      <c r="O9" s="26" t="s">
        <v>17</v>
      </c>
      <c r="P9" s="25" t="s">
        <v>7</v>
      </c>
      <c r="Q9" s="55" t="s">
        <v>206</v>
      </c>
      <c r="R9" s="55" t="s">
        <v>111</v>
      </c>
      <c r="S9" s="68"/>
      <c r="U9"/>
      <c r="V9"/>
      <c r="W9" s="40"/>
      <c r="X9"/>
      <c r="Y9"/>
      <c r="AA9" s="3" t="s">
        <v>345</v>
      </c>
      <c r="AB9"/>
      <c r="AC9"/>
      <c r="AD9"/>
      <c r="AE9">
        <v>1</v>
      </c>
      <c r="AF9">
        <v>1</v>
      </c>
      <c r="AG9"/>
      <c r="AH9" s="40"/>
      <c r="AI9" s="40"/>
      <c r="AJ9" s="40"/>
      <c r="AK9" s="40"/>
      <c r="AL9" s="40"/>
      <c r="AM9" s="40"/>
      <c r="AN9" s="40"/>
      <c r="AO9" s="40"/>
      <c r="AP9" s="40"/>
      <c r="AQ9" s="40"/>
      <c r="AS9" s="40"/>
      <c r="AT9" s="40"/>
      <c r="AU9" s="40"/>
      <c r="AV9" s="3" t="s">
        <v>23</v>
      </c>
      <c r="AW9">
        <v>42</v>
      </c>
      <c r="AY9" s="40"/>
      <c r="AZ9" s="40"/>
      <c r="BA9" s="40"/>
      <c r="BB9" s="40"/>
      <c r="BC9" s="40"/>
      <c r="BD9" s="40"/>
      <c r="BE9"/>
      <c r="BF9"/>
      <c r="BG9"/>
      <c r="BH9"/>
      <c r="BI9" s="40"/>
    </row>
    <row r="10" spans="1:62" ht="15" customHeight="1" x14ac:dyDescent="0.35">
      <c r="A10" s="25" t="s">
        <v>31</v>
      </c>
      <c r="B10" s="25" t="s">
        <v>50</v>
      </c>
      <c r="C10" s="55" t="s">
        <v>51</v>
      </c>
      <c r="D10" s="25" t="s">
        <v>131</v>
      </c>
      <c r="E10" s="26">
        <v>42431</v>
      </c>
      <c r="F10" s="26">
        <v>42437</v>
      </c>
      <c r="G10" s="55">
        <f>Mar[[#This Row],[Stop Date]]-Mar[[#This Row],[Start Date]]+1</f>
        <v>7</v>
      </c>
      <c r="H10" s="25" t="s">
        <v>347</v>
      </c>
      <c r="I10" s="57"/>
      <c r="J10" s="55" t="s">
        <v>122</v>
      </c>
      <c r="K10" s="26" t="s">
        <v>17</v>
      </c>
      <c r="L10" s="26" t="s">
        <v>17</v>
      </c>
      <c r="M10" s="25" t="s">
        <v>220</v>
      </c>
      <c r="N10" s="57" t="s">
        <v>13</v>
      </c>
      <c r="O10" s="26" t="s">
        <v>17</v>
      </c>
      <c r="P10" s="25" t="s">
        <v>7</v>
      </c>
      <c r="Q10" s="55" t="s">
        <v>206</v>
      </c>
      <c r="R10" s="55" t="s">
        <v>111</v>
      </c>
      <c r="S10" s="68"/>
      <c r="U10"/>
      <c r="V10"/>
      <c r="W10"/>
      <c r="X10"/>
      <c r="Y10"/>
      <c r="Z10"/>
      <c r="AA10" s="3" t="s">
        <v>23</v>
      </c>
      <c r="AB10">
        <v>2</v>
      </c>
      <c r="AC10">
        <v>2</v>
      </c>
      <c r="AD10">
        <v>2</v>
      </c>
      <c r="AE10">
        <v>2</v>
      </c>
      <c r="AF10">
        <v>8</v>
      </c>
      <c r="AG10"/>
      <c r="AH10"/>
      <c r="AI10"/>
      <c r="AJ10"/>
      <c r="AK10"/>
      <c r="AL10"/>
      <c r="AM10"/>
      <c r="AN10"/>
      <c r="AO10"/>
      <c r="AP10"/>
      <c r="AQ10"/>
      <c r="AS10"/>
      <c r="AT10"/>
      <c r="AU10"/>
      <c r="AV10"/>
      <c r="AW10"/>
      <c r="AY10"/>
      <c r="AZ10"/>
      <c r="BA10"/>
      <c r="BB10"/>
      <c r="BC10"/>
      <c r="BD10"/>
      <c r="BE10"/>
      <c r="BF10"/>
      <c r="BI10"/>
    </row>
    <row r="11" spans="1:62" ht="15" customHeight="1" x14ac:dyDescent="0.35">
      <c r="A11" s="25"/>
      <c r="B11" s="25"/>
      <c r="C11" s="25"/>
      <c r="D11" s="25"/>
      <c r="E11" s="26"/>
      <c r="F11" s="26"/>
      <c r="G11" s="25"/>
      <c r="H11" s="25"/>
      <c r="I11" s="25"/>
      <c r="J11" s="25"/>
      <c r="K11" s="26"/>
      <c r="L11" s="26"/>
      <c r="M11" s="25"/>
      <c r="N11" s="25"/>
      <c r="O11" s="26"/>
      <c r="P11" s="25"/>
      <c r="Q11" s="25"/>
      <c r="R11" s="63"/>
      <c r="S11" s="25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S11"/>
      <c r="AT11"/>
      <c r="AU11"/>
      <c r="AV11"/>
      <c r="AW11"/>
      <c r="AY11"/>
      <c r="AZ11"/>
      <c r="BA11"/>
      <c r="BB11"/>
      <c r="BC11"/>
      <c r="BD11"/>
      <c r="BE11"/>
      <c r="BF11"/>
      <c r="BI11"/>
    </row>
    <row r="12" spans="1:62" ht="15" customHeight="1" x14ac:dyDescent="0.35">
      <c r="A12" s="25"/>
      <c r="B12" s="25"/>
      <c r="C12" s="25"/>
      <c r="D12" s="25"/>
      <c r="E12" s="26"/>
      <c r="F12" s="26"/>
      <c r="G12" s="25"/>
      <c r="H12" s="25"/>
      <c r="I12" s="25"/>
      <c r="J12" s="25"/>
      <c r="K12" s="26"/>
      <c r="L12" s="26"/>
      <c r="M12" s="25"/>
      <c r="N12" s="25"/>
      <c r="O12" s="26"/>
      <c r="P12" s="25"/>
      <c r="Q12" s="25"/>
      <c r="R12" s="63"/>
      <c r="S12" s="25"/>
      <c r="U12"/>
      <c r="V12"/>
      <c r="W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S12"/>
      <c r="AT12"/>
      <c r="AU12"/>
      <c r="AV12"/>
      <c r="AW12"/>
      <c r="AY12"/>
      <c r="AZ12"/>
      <c r="BA12"/>
      <c r="BB12"/>
      <c r="BC12"/>
      <c r="BD12"/>
      <c r="BE12"/>
      <c r="BF12"/>
      <c r="BI12"/>
    </row>
    <row r="13" spans="1:62" ht="15" customHeight="1" x14ac:dyDescent="0.35">
      <c r="A13" s="25"/>
      <c r="B13" s="25"/>
      <c r="C13" s="25"/>
      <c r="D13" s="25"/>
      <c r="E13" s="26"/>
      <c r="F13" s="26"/>
      <c r="G13" s="25"/>
      <c r="H13" s="25"/>
      <c r="I13" s="25"/>
      <c r="J13" s="25"/>
      <c r="K13" s="26"/>
      <c r="L13" s="26"/>
      <c r="M13" s="25"/>
      <c r="N13" s="25"/>
      <c r="O13" s="26"/>
      <c r="P13" s="25"/>
      <c r="Q13" s="25"/>
      <c r="R13" s="63"/>
      <c r="S13" s="25"/>
      <c r="T13"/>
      <c r="U13"/>
      <c r="V13"/>
      <c r="W13"/>
      <c r="Y13"/>
      <c r="Z13"/>
      <c r="AA13"/>
      <c r="AB13"/>
      <c r="AC13"/>
      <c r="AD13"/>
      <c r="AE13"/>
      <c r="AF13"/>
      <c r="AG13"/>
      <c r="AH13"/>
      <c r="AS13"/>
      <c r="AT13"/>
      <c r="AU13"/>
      <c r="AY13"/>
      <c r="AZ13"/>
      <c r="BA13"/>
      <c r="BB13"/>
      <c r="BC13"/>
      <c r="BD13"/>
      <c r="BI13"/>
    </row>
    <row r="14" spans="1:62" ht="15" customHeight="1" x14ac:dyDescent="0.35">
      <c r="A14" s="25"/>
      <c r="B14" s="25"/>
      <c r="C14" s="25"/>
      <c r="D14" s="25"/>
      <c r="E14" s="26"/>
      <c r="F14" s="26"/>
      <c r="G14" s="25"/>
      <c r="H14" s="25"/>
      <c r="I14" s="25"/>
      <c r="J14" s="25"/>
      <c r="K14" s="26"/>
      <c r="L14" s="26"/>
      <c r="M14" s="25"/>
      <c r="N14" s="25"/>
      <c r="O14" s="26"/>
      <c r="P14" s="25"/>
      <c r="Q14" s="25"/>
      <c r="R14" s="63"/>
      <c r="S14" s="25"/>
      <c r="T14"/>
      <c r="U14"/>
      <c r="V14"/>
      <c r="W14"/>
      <c r="Y14"/>
      <c r="Z14"/>
      <c r="AS14"/>
      <c r="AT14"/>
      <c r="AU14"/>
      <c r="AY14"/>
      <c r="AZ14"/>
      <c r="BA14"/>
      <c r="BB14"/>
      <c r="BC14"/>
      <c r="BD14"/>
      <c r="BI14"/>
    </row>
    <row r="15" spans="1:62" ht="15" customHeight="1" x14ac:dyDescent="0.35">
      <c r="A15" s="25"/>
      <c r="B15" s="25"/>
      <c r="C15" s="25"/>
      <c r="D15" s="25"/>
      <c r="E15" s="26"/>
      <c r="F15" s="26"/>
      <c r="G15" s="25"/>
      <c r="H15" s="25"/>
      <c r="I15" s="25"/>
      <c r="J15" s="25"/>
      <c r="K15" s="26"/>
      <c r="L15" s="26"/>
      <c r="M15" s="25"/>
      <c r="N15" s="25"/>
      <c r="O15" s="26"/>
      <c r="P15" s="25"/>
      <c r="Q15" s="25"/>
      <c r="R15" s="63"/>
      <c r="S15" s="25"/>
      <c r="T15"/>
      <c r="U15"/>
      <c r="V15"/>
      <c r="W15"/>
      <c r="Y15"/>
      <c r="Z15"/>
      <c r="AS15"/>
      <c r="AT15"/>
      <c r="AU15"/>
      <c r="AY15"/>
      <c r="AZ15"/>
      <c r="BA15"/>
      <c r="BB15"/>
      <c r="BC15"/>
      <c r="BD15"/>
      <c r="BI15"/>
    </row>
    <row r="16" spans="1:62" ht="15" customHeight="1" x14ac:dyDescent="0.35">
      <c r="A16" s="25"/>
      <c r="B16" s="25"/>
      <c r="C16" s="25"/>
      <c r="D16" s="25"/>
      <c r="E16" s="26"/>
      <c r="F16" s="26"/>
      <c r="G16" s="25"/>
      <c r="H16" s="25"/>
      <c r="I16" s="25"/>
      <c r="J16" s="25"/>
      <c r="K16" s="26"/>
      <c r="L16" s="26"/>
      <c r="M16" s="25"/>
      <c r="N16" s="25"/>
      <c r="O16" s="26"/>
      <c r="P16" s="25"/>
      <c r="Q16" s="25"/>
      <c r="R16" s="63"/>
      <c r="S16" s="25"/>
      <c r="T16"/>
      <c r="U16"/>
      <c r="V16"/>
      <c r="W16"/>
      <c r="Y16"/>
      <c r="Z16"/>
      <c r="AS16"/>
      <c r="AT16"/>
      <c r="AU16"/>
      <c r="AY16"/>
      <c r="AZ16"/>
      <c r="BA16"/>
      <c r="BB16"/>
      <c r="BC16"/>
      <c r="BD16"/>
      <c r="BI16"/>
    </row>
    <row r="17" spans="1:61" ht="15" customHeight="1" x14ac:dyDescent="0.35">
      <c r="A17" s="25"/>
      <c r="B17" s="25"/>
      <c r="C17" s="25"/>
      <c r="D17" s="25"/>
      <c r="E17" s="26"/>
      <c r="F17" s="26"/>
      <c r="G17" s="25"/>
      <c r="H17" s="25"/>
      <c r="I17" s="25"/>
      <c r="J17" s="25"/>
      <c r="K17" s="26"/>
      <c r="L17" s="26"/>
      <c r="M17" s="25"/>
      <c r="N17" s="25"/>
      <c r="O17" s="26"/>
      <c r="P17" s="25"/>
      <c r="Q17" s="25"/>
      <c r="R17" s="63"/>
      <c r="S17" s="25"/>
      <c r="T17"/>
      <c r="U17"/>
      <c r="V17"/>
      <c r="W17"/>
      <c r="Y17"/>
      <c r="Z17"/>
      <c r="AS17"/>
      <c r="AT17"/>
      <c r="AU17"/>
      <c r="AY17"/>
      <c r="AZ17"/>
      <c r="BA17"/>
      <c r="BB17"/>
      <c r="BC17"/>
      <c r="BD17"/>
      <c r="BI17"/>
    </row>
    <row r="18" spans="1:61" ht="15" customHeight="1" x14ac:dyDescent="0.35">
      <c r="A18" s="25"/>
      <c r="B18" s="25"/>
      <c r="C18" s="25"/>
      <c r="D18" s="25"/>
      <c r="E18" s="26"/>
      <c r="F18" s="26"/>
      <c r="G18" s="25"/>
      <c r="H18" s="25"/>
      <c r="I18" s="25"/>
      <c r="J18" s="25"/>
      <c r="K18" s="26"/>
      <c r="L18" s="26"/>
      <c r="M18" s="25"/>
      <c r="N18" s="25"/>
      <c r="O18" s="26"/>
      <c r="P18" s="25"/>
      <c r="Q18" s="25"/>
      <c r="R18" s="63"/>
      <c r="S18" s="25"/>
      <c r="T18"/>
      <c r="U18"/>
      <c r="V18"/>
      <c r="W18"/>
      <c r="Y18"/>
      <c r="AS18"/>
      <c r="AT18"/>
      <c r="AU18"/>
      <c r="AY18"/>
      <c r="AZ18"/>
      <c r="BA18"/>
      <c r="BB18"/>
      <c r="BC18"/>
      <c r="BD18"/>
      <c r="BI18"/>
    </row>
    <row r="19" spans="1:61" ht="15" customHeight="1" x14ac:dyDescent="0.35">
      <c r="A19" s="25"/>
      <c r="B19" s="25"/>
      <c r="C19" s="25"/>
      <c r="D19" s="25"/>
      <c r="E19" s="26"/>
      <c r="F19" s="26"/>
      <c r="G19" s="25"/>
      <c r="H19" s="25"/>
      <c r="I19" s="25"/>
      <c r="J19" s="25"/>
      <c r="K19" s="26"/>
      <c r="L19" s="26"/>
      <c r="M19" s="25"/>
      <c r="N19" s="25"/>
      <c r="O19" s="26"/>
      <c r="P19" s="25"/>
      <c r="Q19" s="25"/>
      <c r="R19" s="63"/>
      <c r="S19" s="25"/>
      <c r="T19"/>
      <c r="U19"/>
      <c r="V19"/>
      <c r="W19"/>
      <c r="AS19"/>
      <c r="AT19"/>
      <c r="AU19"/>
      <c r="AY19"/>
      <c r="AZ19"/>
      <c r="BA19"/>
      <c r="BB19"/>
      <c r="BC19"/>
      <c r="BD19"/>
      <c r="BI19"/>
    </row>
    <row r="20" spans="1:61" ht="15" customHeight="1" x14ac:dyDescent="0.35">
      <c r="A20" s="25"/>
      <c r="B20" s="25"/>
      <c r="C20" s="25"/>
      <c r="D20" s="25"/>
      <c r="E20" s="26"/>
      <c r="F20" s="26"/>
      <c r="G20" s="25"/>
      <c r="H20" s="25"/>
      <c r="I20" s="25"/>
      <c r="J20" s="25"/>
      <c r="K20" s="26"/>
      <c r="L20" s="26"/>
      <c r="M20" s="25"/>
      <c r="N20" s="25"/>
      <c r="O20" s="26"/>
      <c r="P20" s="25"/>
      <c r="Q20" s="25"/>
      <c r="R20" s="63"/>
      <c r="S20" s="27"/>
      <c r="T20"/>
      <c r="BI20"/>
    </row>
    <row r="21" spans="1:61" ht="15" customHeight="1" x14ac:dyDescent="0.35">
      <c r="A21" s="25"/>
      <c r="B21" s="25"/>
      <c r="C21" s="25"/>
      <c r="D21" s="25"/>
      <c r="E21" s="26"/>
      <c r="F21" s="26"/>
      <c r="G21" s="25"/>
      <c r="H21" s="25"/>
      <c r="I21" s="25"/>
      <c r="J21" s="25"/>
      <c r="K21" s="26"/>
      <c r="L21" s="26"/>
      <c r="M21" s="25"/>
      <c r="N21" s="25"/>
      <c r="O21" s="26"/>
      <c r="P21" s="25"/>
      <c r="Q21" s="25"/>
      <c r="R21" s="63"/>
      <c r="S21" s="27"/>
      <c r="T21"/>
      <c r="BI21"/>
    </row>
    <row r="22" spans="1:61" ht="15" customHeight="1" x14ac:dyDescent="0.35">
      <c r="A22" s="25"/>
      <c r="B22" s="25"/>
      <c r="C22" s="25"/>
      <c r="D22" s="25"/>
      <c r="E22" s="26"/>
      <c r="F22" s="26"/>
      <c r="G22" s="25"/>
      <c r="H22" s="25"/>
      <c r="I22" s="25"/>
      <c r="J22" s="25"/>
      <c r="K22" s="26"/>
      <c r="L22" s="26"/>
      <c r="M22" s="25"/>
      <c r="N22" s="25"/>
      <c r="O22" s="26"/>
      <c r="P22" s="25"/>
      <c r="Q22" s="25"/>
      <c r="R22" s="63"/>
      <c r="S22" s="27"/>
      <c r="T22"/>
    </row>
    <row r="23" spans="1:61" ht="15" customHeight="1" x14ac:dyDescent="0.35">
      <c r="A23" s="25"/>
      <c r="B23" s="25"/>
      <c r="C23" s="25"/>
      <c r="D23" s="25"/>
      <c r="E23" s="26"/>
      <c r="F23" s="26"/>
      <c r="G23" s="25"/>
      <c r="H23" s="25"/>
      <c r="I23" s="25"/>
      <c r="J23" s="25"/>
      <c r="K23" s="26"/>
      <c r="L23" s="26"/>
      <c r="M23" s="25"/>
      <c r="N23" s="25"/>
      <c r="O23" s="26"/>
      <c r="P23" s="25"/>
      <c r="Q23" s="25"/>
      <c r="R23" s="63"/>
      <c r="S23" s="27"/>
      <c r="T23"/>
    </row>
    <row r="24" spans="1:61" ht="15" customHeight="1" x14ac:dyDescent="0.35">
      <c r="A24" s="28"/>
      <c r="B24" s="29"/>
      <c r="C24" s="29"/>
      <c r="D24" s="29"/>
      <c r="E24" s="30"/>
      <c r="F24" s="30"/>
      <c r="G24" s="29"/>
      <c r="H24" s="29"/>
      <c r="I24" s="29"/>
      <c r="J24" s="29"/>
      <c r="K24" s="30"/>
      <c r="L24" s="30"/>
      <c r="M24" s="29"/>
      <c r="N24" s="29"/>
      <c r="O24" s="30"/>
      <c r="P24" s="29"/>
      <c r="Q24" s="29"/>
      <c r="R24" s="64"/>
      <c r="S24" s="27"/>
      <c r="T24"/>
    </row>
    <row r="25" spans="1:61" ht="15" customHeight="1" x14ac:dyDescent="0.35">
      <c r="A25" s="28"/>
      <c r="B25" s="29"/>
      <c r="C25" s="29"/>
      <c r="D25" s="29"/>
      <c r="E25" s="30"/>
      <c r="F25" s="30"/>
      <c r="G25" s="29"/>
      <c r="H25" s="29"/>
      <c r="I25" s="29"/>
      <c r="J25" s="29"/>
      <c r="K25" s="30"/>
      <c r="L25" s="30"/>
      <c r="M25" s="29"/>
      <c r="N25" s="29"/>
      <c r="O25" s="30"/>
      <c r="P25" s="29"/>
      <c r="Q25" s="29"/>
      <c r="R25" s="63"/>
      <c r="S25" s="27"/>
      <c r="T25"/>
    </row>
    <row r="26" spans="1:61" ht="15" customHeight="1" x14ac:dyDescent="0.35">
      <c r="A26" s="25"/>
      <c r="B26" s="25"/>
      <c r="C26" s="25"/>
      <c r="D26" s="25"/>
      <c r="E26" s="26"/>
      <c r="F26" s="26"/>
      <c r="G26" s="25"/>
      <c r="H26" s="25"/>
      <c r="I26" s="25"/>
      <c r="J26" s="25"/>
      <c r="K26" s="26"/>
      <c r="L26" s="26"/>
      <c r="M26" s="25"/>
      <c r="N26" s="25"/>
      <c r="O26" s="26"/>
      <c r="P26" s="25"/>
      <c r="Q26" s="25"/>
      <c r="R26" s="65"/>
      <c r="S26" s="27"/>
      <c r="T26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</row>
    <row r="27" spans="1:61" ht="15" customHeight="1" x14ac:dyDescent="0.35">
      <c r="A27" s="25"/>
      <c r="B27" s="25"/>
      <c r="C27" s="25"/>
      <c r="D27" s="25"/>
      <c r="E27" s="26"/>
      <c r="F27" s="26"/>
      <c r="G27" s="25"/>
      <c r="H27" s="25"/>
      <c r="I27" s="25"/>
      <c r="J27" s="25"/>
      <c r="K27" s="26"/>
      <c r="L27" s="26"/>
      <c r="M27" s="25"/>
      <c r="N27" s="25"/>
      <c r="O27" s="26"/>
      <c r="P27" s="25"/>
      <c r="Q27" s="25"/>
      <c r="R27" s="65"/>
      <c r="S27" s="27"/>
      <c r="T27"/>
    </row>
    <row r="28" spans="1:61" ht="15" customHeight="1" x14ac:dyDescent="0.35">
      <c r="A28" s="25"/>
      <c r="B28" s="25"/>
      <c r="C28" s="25"/>
      <c r="D28" s="25"/>
      <c r="E28" s="26"/>
      <c r="F28" s="26"/>
      <c r="G28" s="25"/>
      <c r="H28" s="25"/>
      <c r="I28" s="25"/>
      <c r="J28" s="25"/>
      <c r="K28" s="26"/>
      <c r="L28" s="26"/>
      <c r="M28" s="25"/>
      <c r="N28" s="25"/>
      <c r="O28" s="26"/>
      <c r="P28" s="25"/>
      <c r="Q28" s="25"/>
      <c r="R28" s="65"/>
      <c r="S28" s="27"/>
      <c r="T28"/>
    </row>
    <row r="29" spans="1:61" ht="15" customHeight="1" x14ac:dyDescent="0.35">
      <c r="A29" s="25"/>
      <c r="B29" s="25"/>
      <c r="C29" s="25"/>
      <c r="D29" s="25"/>
      <c r="E29" s="26"/>
      <c r="F29" s="26"/>
      <c r="G29" s="25"/>
      <c r="H29" s="25"/>
      <c r="I29" s="25"/>
      <c r="J29" s="25"/>
      <c r="K29" s="26"/>
      <c r="L29" s="26"/>
      <c r="M29" s="25"/>
      <c r="N29" s="25"/>
      <c r="O29" s="26"/>
      <c r="P29" s="25"/>
      <c r="Q29" s="25"/>
      <c r="R29" s="65"/>
      <c r="S29" s="27"/>
      <c r="T29"/>
    </row>
    <row r="30" spans="1:61" ht="15" customHeight="1" x14ac:dyDescent="0.35">
      <c r="A30" s="25"/>
      <c r="B30" s="25"/>
      <c r="C30" s="25"/>
      <c r="D30" s="25"/>
      <c r="E30" s="26"/>
      <c r="F30" s="26"/>
      <c r="G30" s="25"/>
      <c r="H30" s="25"/>
      <c r="I30" s="25"/>
      <c r="J30" s="25"/>
      <c r="K30" s="26"/>
      <c r="L30" s="26"/>
      <c r="M30" s="25"/>
      <c r="N30" s="25"/>
      <c r="O30" s="26"/>
      <c r="P30" s="25"/>
      <c r="Q30" s="25"/>
      <c r="R30" s="65"/>
      <c r="S30" s="27"/>
      <c r="T30"/>
    </row>
    <row r="31" spans="1:61" ht="15" customHeight="1" x14ac:dyDescent="0.35">
      <c r="A31" s="25"/>
      <c r="B31" s="25"/>
      <c r="C31" s="25"/>
      <c r="D31" s="25"/>
      <c r="E31" s="26"/>
      <c r="F31" s="26"/>
      <c r="G31" s="25"/>
      <c r="H31" s="25"/>
      <c r="I31" s="25"/>
      <c r="J31" s="25"/>
      <c r="K31" s="26"/>
      <c r="L31" s="26"/>
      <c r="M31" s="25"/>
      <c r="N31" s="25"/>
      <c r="O31" s="26"/>
      <c r="P31" s="25"/>
      <c r="Q31" s="25"/>
      <c r="R31" s="65"/>
      <c r="S31" s="27"/>
    </row>
    <row r="32" spans="1:61" ht="15" customHeight="1" x14ac:dyDescent="0.35">
      <c r="A32" s="25"/>
      <c r="B32" s="25"/>
      <c r="C32" s="25"/>
      <c r="D32" s="25"/>
      <c r="E32" s="26"/>
      <c r="F32" s="26"/>
      <c r="G32" s="25"/>
      <c r="H32" s="25"/>
      <c r="I32" s="25"/>
      <c r="J32" s="25"/>
      <c r="K32" s="26"/>
      <c r="L32" s="26"/>
      <c r="M32" s="25"/>
      <c r="N32" s="25"/>
      <c r="O32" s="26"/>
      <c r="P32" s="25"/>
      <c r="Q32" s="25"/>
      <c r="R32" s="65"/>
      <c r="S32" s="27"/>
    </row>
    <row r="33" spans="1:19" ht="15" customHeight="1" x14ac:dyDescent="0.35">
      <c r="A33" s="25"/>
      <c r="B33" s="25"/>
      <c r="C33" s="25"/>
      <c r="D33" s="25"/>
      <c r="E33" s="26"/>
      <c r="F33" s="26"/>
      <c r="G33" s="25"/>
      <c r="H33" s="25"/>
      <c r="I33" s="25"/>
      <c r="J33" s="25"/>
      <c r="K33" s="26"/>
      <c r="L33" s="26"/>
      <c r="M33" s="25"/>
      <c r="N33" s="25"/>
      <c r="O33" s="26"/>
      <c r="P33" s="25"/>
      <c r="Q33" s="25"/>
      <c r="R33" s="65"/>
      <c r="S33" s="27"/>
    </row>
    <row r="34" spans="1:19" ht="15" customHeight="1" x14ac:dyDescent="0.35">
      <c r="A34" s="25"/>
      <c r="B34" s="25"/>
      <c r="C34" s="25"/>
      <c r="D34" s="25"/>
      <c r="E34" s="26"/>
      <c r="F34" s="26"/>
      <c r="G34" s="25"/>
      <c r="H34" s="25"/>
      <c r="I34" s="25"/>
      <c r="J34" s="25"/>
      <c r="K34" s="26"/>
      <c r="L34" s="26"/>
      <c r="M34" s="25"/>
      <c r="N34" s="25"/>
      <c r="O34" s="26"/>
      <c r="P34" s="25"/>
      <c r="Q34" s="25"/>
      <c r="R34" s="65"/>
      <c r="S34" s="27"/>
    </row>
    <row r="35" spans="1:19" ht="15" customHeight="1" x14ac:dyDescent="0.35">
      <c r="A35" s="25"/>
      <c r="B35" s="25"/>
      <c r="C35" s="25"/>
      <c r="D35" s="25"/>
      <c r="E35" s="26"/>
      <c r="F35" s="26"/>
      <c r="G35" s="25"/>
      <c r="H35" s="25"/>
      <c r="I35" s="25"/>
      <c r="J35" s="25"/>
      <c r="K35" s="26"/>
      <c r="L35" s="26"/>
      <c r="M35" s="25"/>
      <c r="N35" s="25"/>
      <c r="O35" s="26"/>
      <c r="P35" s="25"/>
      <c r="Q35" s="25"/>
      <c r="R35" s="65"/>
      <c r="S35" s="27"/>
    </row>
    <row r="36" spans="1:19" ht="15" customHeight="1" x14ac:dyDescent="0.35">
      <c r="A36" s="25"/>
      <c r="B36" s="25"/>
      <c r="C36" s="25"/>
      <c r="D36" s="25"/>
      <c r="E36" s="26"/>
      <c r="F36" s="26"/>
      <c r="G36" s="25"/>
      <c r="H36" s="25"/>
      <c r="I36" s="25"/>
      <c r="J36" s="25"/>
      <c r="K36" s="26"/>
      <c r="L36" s="26"/>
      <c r="M36" s="25"/>
      <c r="N36" s="25"/>
      <c r="O36" s="26"/>
      <c r="P36" s="25"/>
      <c r="Q36" s="25"/>
      <c r="R36" s="65"/>
      <c r="S36" s="27"/>
    </row>
    <row r="37" spans="1:19" ht="15" customHeight="1" x14ac:dyDescent="0.35">
      <c r="A37" s="25"/>
      <c r="B37" s="25"/>
      <c r="C37" s="25"/>
      <c r="D37" s="25"/>
      <c r="E37" s="26"/>
      <c r="F37" s="26"/>
      <c r="G37" s="25"/>
      <c r="H37" s="25"/>
      <c r="I37" s="25"/>
      <c r="J37" s="25"/>
      <c r="K37" s="26"/>
      <c r="L37" s="26"/>
      <c r="M37" s="25"/>
      <c r="N37" s="25"/>
      <c r="O37" s="26"/>
      <c r="P37" s="25"/>
      <c r="Q37" s="25"/>
      <c r="R37" s="65"/>
      <c r="S37" s="27"/>
    </row>
    <row r="38" spans="1:19" ht="15" customHeight="1" x14ac:dyDescent="0.35">
      <c r="A38" s="25"/>
      <c r="B38" s="25"/>
      <c r="C38" s="25"/>
      <c r="D38" s="25"/>
      <c r="E38" s="26"/>
      <c r="F38" s="26"/>
      <c r="G38" s="25"/>
      <c r="H38" s="25"/>
      <c r="I38" s="25"/>
      <c r="J38" s="25"/>
      <c r="K38" s="26"/>
      <c r="L38" s="26"/>
      <c r="M38" s="25"/>
      <c r="N38" s="25"/>
      <c r="O38" s="26"/>
      <c r="P38" s="25"/>
      <c r="Q38" s="25"/>
      <c r="R38" s="63"/>
      <c r="S38" s="25"/>
    </row>
    <row r="39" spans="1:19" ht="15" customHeight="1" x14ac:dyDescent="0.35">
      <c r="A39" s="25"/>
      <c r="B39" s="25"/>
      <c r="C39" s="25"/>
      <c r="D39" s="25"/>
      <c r="E39" s="26"/>
      <c r="F39" s="26"/>
      <c r="G39" s="25"/>
      <c r="H39" s="25"/>
      <c r="I39" s="25"/>
      <c r="J39" s="25"/>
      <c r="K39" s="26"/>
      <c r="L39" s="26"/>
      <c r="M39" s="25"/>
      <c r="N39" s="25"/>
      <c r="O39" s="26"/>
      <c r="P39" s="25"/>
      <c r="Q39" s="25"/>
      <c r="R39" s="63"/>
      <c r="S39" s="25"/>
    </row>
    <row r="40" spans="1:19" ht="15" customHeight="1" x14ac:dyDescent="0.35">
      <c r="A40" s="25"/>
      <c r="B40" s="25"/>
      <c r="C40" s="25"/>
      <c r="D40" s="25"/>
      <c r="E40" s="26"/>
      <c r="F40" s="26"/>
      <c r="G40" s="25"/>
      <c r="H40" s="25"/>
      <c r="I40" s="25"/>
      <c r="J40" s="25"/>
      <c r="K40" s="26"/>
      <c r="L40" s="26"/>
      <c r="M40" s="25"/>
      <c r="N40" s="25"/>
      <c r="O40" s="26"/>
      <c r="P40" s="25"/>
      <c r="Q40" s="25"/>
      <c r="R40" s="63"/>
      <c r="S40" s="25"/>
    </row>
    <row r="41" spans="1:19" ht="15" customHeight="1" x14ac:dyDescent="0.35">
      <c r="A41" s="25"/>
      <c r="B41" s="25"/>
      <c r="C41" s="25"/>
      <c r="D41" s="25"/>
      <c r="E41" s="26"/>
      <c r="F41" s="26"/>
      <c r="G41" s="25"/>
      <c r="H41" s="25"/>
      <c r="I41" s="25"/>
      <c r="J41" s="25"/>
      <c r="K41" s="26"/>
      <c r="L41" s="26"/>
      <c r="M41" s="25"/>
      <c r="N41" s="25"/>
      <c r="O41" s="26"/>
      <c r="P41" s="25"/>
      <c r="Q41" s="25"/>
      <c r="R41" s="63"/>
      <c r="S41" s="25"/>
    </row>
    <row r="42" spans="1:19" ht="15" customHeight="1" x14ac:dyDescent="0.35">
      <c r="A42" s="25"/>
      <c r="B42" s="25"/>
      <c r="C42" s="25"/>
      <c r="D42" s="25"/>
      <c r="E42" s="26"/>
      <c r="F42" s="26"/>
      <c r="G42" s="25"/>
      <c r="H42" s="25"/>
      <c r="I42" s="25"/>
      <c r="J42" s="25"/>
      <c r="K42" s="26"/>
      <c r="L42" s="26"/>
      <c r="M42" s="25"/>
      <c r="N42" s="25"/>
      <c r="O42" s="26"/>
      <c r="P42" s="25"/>
      <c r="Q42" s="25"/>
      <c r="R42" s="63"/>
      <c r="S42" s="25"/>
    </row>
    <row r="43" spans="1:19" ht="15" customHeight="1" x14ac:dyDescent="0.35">
      <c r="A43" s="25"/>
      <c r="B43" s="25"/>
      <c r="C43" s="25"/>
      <c r="D43" s="25"/>
      <c r="E43" s="26"/>
      <c r="F43" s="26"/>
      <c r="G43" s="25"/>
      <c r="H43" s="25"/>
      <c r="I43" s="25"/>
      <c r="J43" s="25"/>
      <c r="K43" s="26"/>
      <c r="L43" s="26"/>
      <c r="M43" s="25"/>
      <c r="N43" s="25"/>
      <c r="O43" s="26"/>
      <c r="P43" s="25"/>
      <c r="Q43" s="25"/>
      <c r="R43" s="63"/>
      <c r="S43" s="25"/>
    </row>
    <row r="44" spans="1:19" ht="15" customHeight="1" x14ac:dyDescent="0.35">
      <c r="A44" s="25"/>
      <c r="B44" s="25"/>
      <c r="C44" s="25"/>
      <c r="D44" s="25"/>
      <c r="E44" s="26"/>
      <c r="F44" s="26"/>
      <c r="G44" s="25"/>
      <c r="H44" s="25"/>
      <c r="I44" s="25"/>
      <c r="J44" s="25"/>
      <c r="K44" s="26"/>
      <c r="L44" s="26"/>
      <c r="M44" s="25"/>
      <c r="N44" s="25"/>
      <c r="O44" s="26"/>
      <c r="P44" s="25"/>
      <c r="Q44" s="25"/>
      <c r="R44" s="63"/>
      <c r="S44" s="25"/>
    </row>
    <row r="45" spans="1:19" ht="15" customHeight="1" x14ac:dyDescent="0.35">
      <c r="A45" s="25"/>
      <c r="B45" s="25"/>
      <c r="C45" s="25"/>
      <c r="D45" s="25"/>
      <c r="E45" s="26"/>
      <c r="F45" s="26"/>
      <c r="G45" s="25"/>
      <c r="H45" s="25"/>
      <c r="I45" s="25"/>
      <c r="J45" s="25"/>
      <c r="K45" s="26"/>
      <c r="L45" s="26"/>
      <c r="M45" s="25"/>
      <c r="N45" s="25"/>
      <c r="O45" s="26"/>
      <c r="P45" s="25"/>
      <c r="Q45" s="25"/>
      <c r="R45" s="63"/>
      <c r="S45" s="25"/>
    </row>
    <row r="46" spans="1:19" ht="15" customHeight="1" x14ac:dyDescent="0.35">
      <c r="A46" s="25"/>
      <c r="B46" s="25"/>
      <c r="C46" s="25"/>
      <c r="D46" s="25"/>
      <c r="E46" s="26"/>
      <c r="F46" s="26"/>
      <c r="G46" s="25"/>
      <c r="H46" s="25"/>
      <c r="I46" s="25"/>
      <c r="J46" s="25"/>
      <c r="K46" s="26"/>
      <c r="L46" s="26"/>
      <c r="M46" s="25"/>
      <c r="N46" s="25"/>
      <c r="O46" s="26"/>
      <c r="P46" s="25"/>
      <c r="Q46" s="25"/>
      <c r="R46" s="63"/>
      <c r="S46" s="25"/>
    </row>
    <row r="47" spans="1:19" ht="15" customHeight="1" x14ac:dyDescent="0.35">
      <c r="A47" s="25"/>
      <c r="B47" s="25"/>
      <c r="C47" s="25"/>
      <c r="D47" s="25"/>
      <c r="E47" s="26"/>
      <c r="F47" s="26"/>
      <c r="G47" s="25"/>
      <c r="H47" s="25"/>
      <c r="I47" s="25"/>
      <c r="J47" s="25"/>
      <c r="K47" s="26"/>
      <c r="L47" s="26"/>
      <c r="M47" s="25"/>
      <c r="N47" s="25"/>
      <c r="O47" s="26"/>
      <c r="P47" s="25"/>
      <c r="Q47" s="25"/>
      <c r="R47" s="63"/>
      <c r="S47" s="25"/>
    </row>
    <row r="48" spans="1:19" ht="15" customHeight="1" x14ac:dyDescent="0.35">
      <c r="A48" s="25"/>
      <c r="B48" s="25"/>
      <c r="C48" s="25"/>
      <c r="D48" s="25"/>
      <c r="E48" s="26"/>
      <c r="F48" s="26"/>
      <c r="G48" s="25"/>
      <c r="H48" s="25"/>
      <c r="I48" s="25"/>
      <c r="J48" s="25"/>
      <c r="K48" s="26"/>
      <c r="L48" s="26"/>
      <c r="M48" s="25"/>
      <c r="N48" s="25"/>
      <c r="O48" s="26"/>
      <c r="P48" s="25"/>
      <c r="Q48" s="25"/>
      <c r="R48" s="63"/>
      <c r="S48" s="25"/>
    </row>
    <row r="49" spans="1:25" ht="15" customHeight="1" x14ac:dyDescent="0.35">
      <c r="A49" s="25"/>
      <c r="B49" s="25"/>
      <c r="C49" s="25"/>
      <c r="D49" s="25"/>
      <c r="E49" s="26"/>
      <c r="F49" s="26"/>
      <c r="G49" s="25"/>
      <c r="H49" s="25"/>
      <c r="I49" s="25"/>
      <c r="J49" s="25"/>
      <c r="K49" s="26"/>
      <c r="L49" s="26"/>
      <c r="M49" s="25"/>
      <c r="N49" s="25"/>
      <c r="O49" s="26"/>
      <c r="P49" s="25"/>
      <c r="Q49" s="25"/>
      <c r="R49" s="63"/>
      <c r="S49" s="25"/>
    </row>
    <row r="50" spans="1:25" ht="15" customHeight="1" thickBot="1" x14ac:dyDescent="0.4">
      <c r="A50" s="25"/>
      <c r="B50" s="25"/>
      <c r="C50" s="25"/>
      <c r="D50" s="25"/>
      <c r="E50" s="26"/>
      <c r="F50" s="26"/>
      <c r="G50" s="25"/>
      <c r="H50" s="25"/>
      <c r="I50" s="25"/>
      <c r="J50" s="25"/>
      <c r="K50" s="26"/>
      <c r="L50" s="26"/>
      <c r="M50" s="25"/>
      <c r="N50" s="25"/>
      <c r="O50" s="26"/>
      <c r="P50" s="25"/>
      <c r="Q50" s="25"/>
      <c r="R50" s="63"/>
      <c r="S50" s="25"/>
    </row>
    <row r="51" spans="1:25" ht="15" customHeight="1" thickBot="1" x14ac:dyDescent="0.4">
      <c r="A51" s="25"/>
      <c r="B51" s="25"/>
      <c r="C51" s="25"/>
      <c r="D51" s="25"/>
      <c r="E51" s="26"/>
      <c r="F51" s="26"/>
      <c r="G51" s="25"/>
      <c r="H51" s="25"/>
      <c r="I51" s="25"/>
      <c r="J51" s="25"/>
      <c r="K51" s="26"/>
      <c r="L51" s="26"/>
      <c r="M51" s="25"/>
      <c r="N51" s="25"/>
      <c r="O51" s="26"/>
      <c r="P51" s="25"/>
      <c r="Q51" s="25"/>
      <c r="R51" s="63"/>
      <c r="S51" s="25"/>
      <c r="U51" s="70" t="s">
        <v>39</v>
      </c>
      <c r="V51" s="71"/>
      <c r="X51" s="72" t="s">
        <v>227</v>
      </c>
      <c r="Y51" s="73"/>
    </row>
    <row r="52" spans="1:25" ht="15" customHeight="1" x14ac:dyDescent="0.35">
      <c r="A52" s="25"/>
      <c r="B52" s="25"/>
      <c r="C52" s="25"/>
      <c r="D52" s="25"/>
      <c r="E52" s="26"/>
      <c r="F52" s="26"/>
      <c r="G52" s="25"/>
      <c r="H52" s="25"/>
      <c r="I52" s="25"/>
      <c r="J52" s="25"/>
      <c r="K52" s="26"/>
      <c r="L52" s="26"/>
      <c r="M52" s="25"/>
      <c r="N52" s="25"/>
      <c r="O52" s="26"/>
      <c r="P52" s="25"/>
      <c r="Q52" s="25"/>
      <c r="R52" s="63"/>
      <c r="S52" s="25"/>
      <c r="U52" s="11" t="s">
        <v>52</v>
      </c>
      <c r="V52" s="1">
        <v>1003</v>
      </c>
      <c r="X52" s="11" t="s">
        <v>93</v>
      </c>
      <c r="Y52" s="42">
        <f>GETPIVOTDATA("Diagnosis",$X$2)/V52*10000</f>
        <v>79.760717846460608</v>
      </c>
    </row>
    <row r="53" spans="1:25" ht="15" customHeight="1" x14ac:dyDescent="0.35">
      <c r="A53" s="25"/>
      <c r="B53" s="25"/>
      <c r="C53" s="25"/>
      <c r="D53" s="25"/>
      <c r="E53" s="26"/>
      <c r="F53" s="26"/>
      <c r="G53" s="25"/>
      <c r="H53" s="25"/>
      <c r="I53" s="25"/>
      <c r="J53" s="25"/>
      <c r="K53" s="26"/>
      <c r="L53" s="26"/>
      <c r="M53" s="25"/>
      <c r="N53" s="25"/>
      <c r="O53" s="26"/>
      <c r="P53" s="25"/>
      <c r="Q53" s="25"/>
      <c r="R53" s="63"/>
      <c r="S53" s="25"/>
      <c r="U53" s="11" t="s">
        <v>53</v>
      </c>
      <c r="V53" s="43">
        <f>GETPIVOTDATA("Antibiotic",$AA$2)/V52*1000</f>
        <v>7.9760717846460611</v>
      </c>
      <c r="X53" s="34" t="s">
        <v>213</v>
      </c>
      <c r="Y53" s="42">
        <f>SUMIF(Y54:Y55,"&gt;0")</f>
        <v>29.910269192422735</v>
      </c>
    </row>
    <row r="54" spans="1:25" ht="15" customHeight="1" x14ac:dyDescent="0.35">
      <c r="A54" s="25"/>
      <c r="B54" s="25"/>
      <c r="C54" s="25"/>
      <c r="D54" s="25"/>
      <c r="E54" s="26"/>
      <c r="F54" s="26"/>
      <c r="G54" s="25"/>
      <c r="H54" s="25"/>
      <c r="I54" s="25"/>
      <c r="J54" s="25"/>
      <c r="K54" s="26"/>
      <c r="L54" s="26"/>
      <c r="M54" s="25"/>
      <c r="N54" s="25"/>
      <c r="O54" s="26"/>
      <c r="P54" s="25"/>
      <c r="Q54" s="25"/>
      <c r="R54" s="63"/>
      <c r="S54" s="25"/>
      <c r="U54" s="11" t="s">
        <v>54</v>
      </c>
      <c r="V54" s="43">
        <f>GETPIVOTDATA("Days of Therapy",$AV$2)/V52*1000</f>
        <v>41.874376869391824</v>
      </c>
      <c r="X54" s="41" t="s">
        <v>212</v>
      </c>
      <c r="Y54" s="47">
        <f>IFERROR(GETPIVOTDATA("Diagnosis",$X$2,"Diagnosis","Urinary tract infection (without catheter)")/V52*10000,0)</f>
        <v>0</v>
      </c>
    </row>
    <row r="55" spans="1:25" ht="15" customHeight="1" x14ac:dyDescent="0.35">
      <c r="A55" s="25"/>
      <c r="B55" s="25"/>
      <c r="C55" s="25"/>
      <c r="D55" s="25"/>
      <c r="E55" s="26"/>
      <c r="F55" s="26"/>
      <c r="G55" s="25"/>
      <c r="H55" s="25"/>
      <c r="I55" s="25"/>
      <c r="J55" s="25"/>
      <c r="K55" s="26"/>
      <c r="L55" s="26"/>
      <c r="M55" s="25"/>
      <c r="N55" s="25"/>
      <c r="O55" s="26"/>
      <c r="P55" s="25"/>
      <c r="Q55" s="25"/>
      <c r="R55" s="63"/>
      <c r="S55" s="25"/>
      <c r="U55" s="11" t="s">
        <v>229</v>
      </c>
      <c r="V55" s="44">
        <f>IFERROR(GETPIVOTDATA("SBAR Usage and Completeness",$BE$2,"SBAR Usage and Completeness","SBAR used and complete")/GETPIVOTDATA("SBAR Usage and Completeness",$BE$2),0)</f>
        <v>0.375</v>
      </c>
      <c r="X55" s="41" t="s">
        <v>214</v>
      </c>
      <c r="Y55" s="47">
        <f>IFERROR(GETPIVOTDATA("Diagnosis",$X$2,"Diagnosis","Urinary tract infection (with catheter)")/V52*10000,0)</f>
        <v>29.910269192422735</v>
      </c>
    </row>
    <row r="56" spans="1:25" ht="15" customHeight="1" x14ac:dyDescent="0.35">
      <c r="A56" s="25"/>
      <c r="B56" s="25"/>
      <c r="C56" s="25"/>
      <c r="D56" s="25"/>
      <c r="E56" s="26"/>
      <c r="F56" s="26"/>
      <c r="G56" s="25"/>
      <c r="H56" s="25"/>
      <c r="I56" s="25"/>
      <c r="J56" s="25"/>
      <c r="K56" s="26"/>
      <c r="L56" s="26"/>
      <c r="M56" s="25"/>
      <c r="N56" s="25"/>
      <c r="O56" s="26"/>
      <c r="P56" s="25"/>
      <c r="Q56" s="25"/>
      <c r="R56" s="63"/>
      <c r="S56" s="25"/>
      <c r="U56" s="45" t="s">
        <v>56</v>
      </c>
      <c r="V56" s="46">
        <f>IFERROR(GETPIVOTDATA("SBAR Usage and Completeness",$BE$2,"SBAR Usage and Completeness","SBAR used and complete","Criteria Met to Start Antimicrobials?","Yes")/GETPIVOTDATA("SBAR Usage and Completeness",$BE$2,"SBAR Usage and Completeness","SBAR used and complete"),0)</f>
        <v>0.66666666666666663</v>
      </c>
      <c r="X56" s="34" t="s">
        <v>96</v>
      </c>
      <c r="Y56" s="42">
        <f>SUMIF(Y57:Y60,"&gt;0")</f>
        <v>29.910269192422735</v>
      </c>
    </row>
    <row r="57" spans="1:25" ht="15" customHeight="1" x14ac:dyDescent="0.35">
      <c r="A57" s="25"/>
      <c r="B57" s="25"/>
      <c r="C57" s="25"/>
      <c r="D57" s="25"/>
      <c r="E57" s="26"/>
      <c r="F57" s="26"/>
      <c r="G57" s="25"/>
      <c r="H57" s="25"/>
      <c r="I57" s="25"/>
      <c r="J57" s="25"/>
      <c r="K57" s="26"/>
      <c r="L57" s="26"/>
      <c r="M57" s="25"/>
      <c r="N57" s="25"/>
      <c r="O57" s="26"/>
      <c r="P57" s="25"/>
      <c r="Q57" s="25"/>
      <c r="R57" s="63"/>
      <c r="S57" s="25"/>
      <c r="U57" s="11" t="s">
        <v>230</v>
      </c>
      <c r="V57" s="44">
        <f>IFERROR(GETPIVOTDATA("SBAR Usage and Completeness",$BE$2,"SBAR Usage and Completeness","SBAR used but incomplete")/GETPIVOTDATA("SBAR Usage and Completeness",$BE$2),0)</f>
        <v>0.25</v>
      </c>
      <c r="X57" s="41" t="s">
        <v>51</v>
      </c>
      <c r="Y57" s="47">
        <f>IFERROR(GETPIVOTDATA("Diagnosis",$X$2,"Diagnosis","pneumonia")/V52*10000,0)</f>
        <v>29.910269192422735</v>
      </c>
    </row>
    <row r="58" spans="1:25" ht="15" customHeight="1" x14ac:dyDescent="0.35">
      <c r="A58" s="25"/>
      <c r="B58" s="25"/>
      <c r="C58" s="25"/>
      <c r="D58" s="25"/>
      <c r="E58" s="26"/>
      <c r="F58" s="26"/>
      <c r="G58" s="25"/>
      <c r="H58" s="25"/>
      <c r="I58" s="25"/>
      <c r="J58" s="25"/>
      <c r="K58" s="26"/>
      <c r="L58" s="26"/>
      <c r="M58" s="25"/>
      <c r="N58" s="25"/>
      <c r="O58" s="26"/>
      <c r="P58" s="25"/>
      <c r="Q58" s="25"/>
      <c r="R58" s="63"/>
      <c r="S58" s="25"/>
      <c r="U58" s="11" t="s">
        <v>231</v>
      </c>
      <c r="V58" s="44">
        <f>IFERROR(GETPIVOTDATA("SBAR Usage and Completeness",$BE$2,"SBAR Usage and Completeness","SBAR not used")/GETPIVOTDATA("SBAR Usage and Completeness",$BE$2),0)</f>
        <v>0.375</v>
      </c>
      <c r="X58" s="41" t="s">
        <v>211</v>
      </c>
      <c r="Y58" s="47">
        <f>IFERROR(GETPIVOTDATA("Diagnosis",$X$2,"Diagnosis","influenza-like illness")/V52*10000,0)</f>
        <v>0</v>
      </c>
    </row>
    <row r="59" spans="1:25" ht="15" customHeight="1" x14ac:dyDescent="0.35">
      <c r="A59" s="25"/>
      <c r="B59" s="25"/>
      <c r="C59" s="25"/>
      <c r="D59" s="25"/>
      <c r="E59" s="26"/>
      <c r="F59" s="26"/>
      <c r="G59" s="25"/>
      <c r="H59" s="25"/>
      <c r="I59" s="25"/>
      <c r="J59" s="25"/>
      <c r="K59" s="26"/>
      <c r="L59" s="26"/>
      <c r="M59" s="25"/>
      <c r="N59" s="25"/>
      <c r="O59" s="26"/>
      <c r="P59" s="25"/>
      <c r="Q59" s="25"/>
      <c r="R59" s="63"/>
      <c r="S59" s="25"/>
      <c r="U59" s="11" t="s">
        <v>218</v>
      </c>
      <c r="V59" s="43">
        <f>IFERROR(GETPIVOTDATA("Microbiology Test Sent",$AS$2,"Microbiology Test Sent","Urinalysis and reflex culture and sensitivities")/V52*10000,0)</f>
        <v>29.910269192422735</v>
      </c>
      <c r="X59" s="41" t="s">
        <v>104</v>
      </c>
      <c r="Y59" s="47">
        <f>IFERROR(GETPIVOTDATA("Diagnosis",$X$2,"Diagnosis","bronchitis or tracheobronchitis")/V52*10000,0)</f>
        <v>0</v>
      </c>
    </row>
    <row r="60" spans="1:25" ht="15" customHeight="1" x14ac:dyDescent="0.35">
      <c r="A60" s="25"/>
      <c r="B60" s="25"/>
      <c r="C60" s="25"/>
      <c r="D60" s="25"/>
      <c r="E60" s="26"/>
      <c r="F60" s="26"/>
      <c r="G60" s="25"/>
      <c r="H60" s="25"/>
      <c r="I60" s="25"/>
      <c r="J60" s="25"/>
      <c r="K60" s="26"/>
      <c r="L60" s="26"/>
      <c r="M60" s="25"/>
      <c r="N60" s="25"/>
      <c r="O60" s="26"/>
      <c r="P60" s="25"/>
      <c r="Q60" s="25"/>
      <c r="R60" s="63"/>
      <c r="S60" s="25"/>
      <c r="U60" s="11"/>
      <c r="V60" s="10"/>
      <c r="X60" s="41" t="s">
        <v>107</v>
      </c>
      <c r="Y60" s="47">
        <f>IFERROR(GETPIVOTDATA("Diagnosis",$X$2,"Diagnosis","common cold syndrome or pharyngitis")/V52*10000,0)</f>
        <v>0</v>
      </c>
    </row>
    <row r="61" spans="1:25" ht="15" customHeight="1" x14ac:dyDescent="0.35">
      <c r="A61" s="25"/>
      <c r="B61" s="25"/>
      <c r="C61" s="25"/>
      <c r="D61" s="25"/>
      <c r="E61" s="26"/>
      <c r="F61" s="26"/>
      <c r="G61" s="25"/>
      <c r="H61" s="25"/>
      <c r="I61" s="25"/>
      <c r="J61" s="25"/>
      <c r="K61" s="26"/>
      <c r="L61" s="26"/>
      <c r="M61" s="25"/>
      <c r="N61" s="25"/>
      <c r="O61" s="26"/>
      <c r="P61" s="25"/>
      <c r="Q61" s="25"/>
      <c r="R61" s="63"/>
      <c r="S61" s="25"/>
      <c r="X61" s="33" t="s">
        <v>88</v>
      </c>
      <c r="Y61" s="42">
        <f>IFERROR(GETPIVOTDATA("Diagnosis",$X$2,"Diagnosis","cellulitis, soft tissue, or wound infection")/V52*10000,0)</f>
        <v>19.940179461615152</v>
      </c>
    </row>
    <row r="62" spans="1:25" ht="15" customHeight="1" x14ac:dyDescent="0.35">
      <c r="A62" s="25"/>
      <c r="B62" s="25"/>
      <c r="C62" s="25"/>
      <c r="D62" s="25"/>
      <c r="E62" s="26"/>
      <c r="F62" s="26"/>
      <c r="G62" s="25"/>
      <c r="H62" s="25"/>
      <c r="I62" s="25"/>
      <c r="J62" s="25"/>
      <c r="K62" s="26"/>
      <c r="L62" s="26"/>
      <c r="M62" s="25"/>
      <c r="N62" s="25"/>
      <c r="O62" s="26"/>
      <c r="P62" s="25"/>
      <c r="Q62" s="25"/>
      <c r="R62" s="63"/>
      <c r="S62" s="25"/>
      <c r="X62" s="34" t="s">
        <v>97</v>
      </c>
      <c r="Y62" s="42">
        <f>SUMIF(Y63:Y65,"&gt;0")</f>
        <v>0</v>
      </c>
    </row>
    <row r="63" spans="1:25" ht="15" customHeight="1" x14ac:dyDescent="0.35">
      <c r="A63" s="25"/>
      <c r="B63" s="25"/>
      <c r="C63" s="25"/>
      <c r="D63" s="25"/>
      <c r="E63" s="26"/>
      <c r="F63" s="26"/>
      <c r="G63" s="25"/>
      <c r="H63" s="25"/>
      <c r="I63" s="25"/>
      <c r="J63" s="25"/>
      <c r="K63" s="26"/>
      <c r="L63" s="26"/>
      <c r="M63" s="25"/>
      <c r="N63" s="25"/>
      <c r="O63" s="26"/>
      <c r="P63" s="25"/>
      <c r="Q63" s="25"/>
      <c r="R63" s="63"/>
      <c r="S63" s="25"/>
      <c r="X63" s="41" t="s">
        <v>232</v>
      </c>
      <c r="Y63" s="47">
        <f>IFERROR(GETPIVOTDATA("Diagnosis",$X$2,"Diagnosis","Clostridium difficle infection")/V52*10000,0)</f>
        <v>0</v>
      </c>
    </row>
    <row r="64" spans="1:25" ht="15" customHeight="1" x14ac:dyDescent="0.35">
      <c r="A64" s="25"/>
      <c r="B64" s="25"/>
      <c r="C64" s="25"/>
      <c r="D64" s="25"/>
      <c r="E64" s="26"/>
      <c r="F64" s="26"/>
      <c r="G64" s="25"/>
      <c r="H64" s="25"/>
      <c r="I64" s="25"/>
      <c r="J64" s="25"/>
      <c r="K64" s="26"/>
      <c r="L64" s="26"/>
      <c r="M64" s="25"/>
      <c r="N64" s="25"/>
      <c r="O64" s="26"/>
      <c r="P64" s="25"/>
      <c r="Q64" s="25"/>
      <c r="R64" s="63"/>
      <c r="S64" s="25"/>
      <c r="X64" s="41" t="s">
        <v>82</v>
      </c>
      <c r="Y64" s="47">
        <f>IFERROR(GETPIVOTDATA("Diagnosis",$X$2,"Diagnosis","gastroenteritis")/V52*10000,0)</f>
        <v>0</v>
      </c>
    </row>
    <row r="65" spans="1:25" ht="15" customHeight="1" x14ac:dyDescent="0.35">
      <c r="A65" s="25"/>
      <c r="B65" s="25"/>
      <c r="C65" s="25"/>
      <c r="D65" s="25"/>
      <c r="E65" s="26"/>
      <c r="F65" s="26"/>
      <c r="G65" s="25"/>
      <c r="H65" s="25"/>
      <c r="I65" s="25"/>
      <c r="J65" s="25"/>
      <c r="K65" s="26"/>
      <c r="L65" s="26"/>
      <c r="M65" s="25"/>
      <c r="N65" s="25"/>
      <c r="O65" s="26"/>
      <c r="P65" s="25"/>
      <c r="Q65" s="25"/>
      <c r="R65" s="63"/>
      <c r="S65" s="25"/>
      <c r="X65" s="41" t="s">
        <v>110</v>
      </c>
      <c r="Y65" s="47">
        <f>IFERROR(GETPIVOTDATA("Diagnosis",$X$2,"Diagnosis","norovirus gastroenteritis")/V54*10000,0)</f>
        <v>0</v>
      </c>
    </row>
    <row r="66" spans="1:25" ht="15" customHeight="1" x14ac:dyDescent="0.35">
      <c r="A66" s="25"/>
      <c r="B66" s="25"/>
      <c r="C66" s="25"/>
      <c r="D66" s="25"/>
      <c r="E66" s="26"/>
      <c r="F66" s="26"/>
      <c r="G66" s="25"/>
      <c r="H66" s="25"/>
      <c r="I66" s="25"/>
      <c r="J66" s="25"/>
      <c r="K66" s="26"/>
      <c r="L66" s="26"/>
      <c r="M66" s="25"/>
      <c r="N66" s="25"/>
      <c r="O66" s="26"/>
      <c r="P66" s="25"/>
      <c r="Q66" s="25"/>
      <c r="R66" s="63"/>
      <c r="S66" s="25"/>
    </row>
    <row r="67" spans="1:25" ht="15" customHeight="1" x14ac:dyDescent="0.35">
      <c r="A67" s="25"/>
      <c r="B67" s="25"/>
      <c r="C67" s="25"/>
      <c r="D67" s="25"/>
      <c r="E67" s="26"/>
      <c r="F67" s="26"/>
      <c r="G67" s="25"/>
      <c r="H67" s="25"/>
      <c r="I67" s="25"/>
      <c r="J67" s="25"/>
      <c r="K67" s="26"/>
      <c r="L67" s="26"/>
      <c r="M67" s="25"/>
      <c r="N67" s="25"/>
      <c r="O67" s="26"/>
      <c r="P67" s="25"/>
      <c r="Q67" s="25"/>
      <c r="R67" s="63"/>
      <c r="S67" s="25"/>
    </row>
    <row r="68" spans="1:25" ht="15" customHeight="1" x14ac:dyDescent="0.35">
      <c r="A68" s="25"/>
      <c r="B68" s="25"/>
      <c r="C68" s="25"/>
      <c r="D68" s="25"/>
      <c r="E68" s="26"/>
      <c r="F68" s="26"/>
      <c r="G68" s="25"/>
      <c r="H68" s="25"/>
      <c r="I68" s="25"/>
      <c r="J68" s="25"/>
      <c r="K68" s="26"/>
      <c r="L68" s="26"/>
      <c r="M68" s="25"/>
      <c r="N68" s="25"/>
      <c r="O68" s="26"/>
      <c r="P68" s="25"/>
      <c r="Q68" s="25"/>
      <c r="R68" s="63"/>
      <c r="S68" s="25"/>
    </row>
    <row r="69" spans="1:25" ht="15" customHeight="1" x14ac:dyDescent="0.35">
      <c r="A69" s="25"/>
      <c r="B69" s="25"/>
      <c r="C69" s="25"/>
      <c r="D69" s="25"/>
      <c r="E69" s="26"/>
      <c r="F69" s="26"/>
      <c r="G69" s="25"/>
      <c r="H69" s="25"/>
      <c r="I69" s="25"/>
      <c r="J69" s="25"/>
      <c r="K69" s="26"/>
      <c r="L69" s="26"/>
      <c r="M69" s="25"/>
      <c r="N69" s="25"/>
      <c r="O69" s="26"/>
      <c r="P69" s="25"/>
      <c r="Q69" s="25"/>
      <c r="R69" s="63"/>
      <c r="S69" s="25"/>
    </row>
    <row r="70" spans="1:25" ht="15" customHeight="1" x14ac:dyDescent="0.35">
      <c r="A70" s="25"/>
      <c r="B70" s="25"/>
      <c r="C70" s="25"/>
      <c r="D70" s="25"/>
      <c r="E70" s="26"/>
      <c r="F70" s="26"/>
      <c r="G70" s="25"/>
      <c r="H70" s="25"/>
      <c r="I70" s="25"/>
      <c r="J70" s="25"/>
      <c r="K70" s="26"/>
      <c r="L70" s="26"/>
      <c r="M70" s="25"/>
      <c r="N70" s="25"/>
      <c r="O70" s="26"/>
      <c r="P70" s="25"/>
      <c r="Q70" s="25"/>
      <c r="R70" s="63"/>
      <c r="S70" s="25"/>
    </row>
    <row r="71" spans="1:25" ht="15" customHeight="1" x14ac:dyDescent="0.35">
      <c r="A71" s="25"/>
      <c r="B71" s="25"/>
      <c r="C71" s="25"/>
      <c r="D71" s="25"/>
      <c r="E71" s="26"/>
      <c r="F71" s="26"/>
      <c r="G71" s="25"/>
      <c r="H71" s="25"/>
      <c r="I71" s="25"/>
      <c r="J71" s="25"/>
      <c r="K71" s="26"/>
      <c r="L71" s="26"/>
      <c r="M71" s="25"/>
      <c r="N71" s="25"/>
      <c r="O71" s="26"/>
      <c r="P71" s="25"/>
      <c r="Q71" s="25"/>
      <c r="R71" s="63"/>
      <c r="S71" s="25"/>
    </row>
    <row r="72" spans="1:25" ht="15" customHeight="1" x14ac:dyDescent="0.35">
      <c r="A72" s="25"/>
      <c r="B72" s="25"/>
      <c r="C72" s="25"/>
      <c r="D72" s="25"/>
      <c r="E72" s="26"/>
      <c r="F72" s="26"/>
      <c r="G72" s="25"/>
      <c r="H72" s="25"/>
      <c r="I72" s="25"/>
      <c r="J72" s="25"/>
      <c r="K72" s="26"/>
      <c r="L72" s="26"/>
      <c r="M72" s="25"/>
      <c r="N72" s="25"/>
      <c r="O72" s="26"/>
      <c r="P72" s="25"/>
      <c r="Q72" s="25"/>
      <c r="R72" s="63"/>
      <c r="S72" s="25"/>
      <c r="Y72"/>
    </row>
    <row r="73" spans="1:25" ht="15" customHeight="1" x14ac:dyDescent="0.35">
      <c r="A73" s="25"/>
      <c r="B73" s="25"/>
      <c r="C73" s="25"/>
      <c r="D73" s="25"/>
      <c r="E73" s="26"/>
      <c r="F73" s="26"/>
      <c r="G73" s="25"/>
      <c r="H73" s="25"/>
      <c r="I73" s="25"/>
      <c r="J73" s="25"/>
      <c r="K73" s="26"/>
      <c r="L73" s="26"/>
      <c r="M73" s="25"/>
      <c r="N73" s="25"/>
      <c r="O73" s="26"/>
      <c r="P73" s="25"/>
      <c r="Q73" s="25"/>
      <c r="R73" s="63"/>
      <c r="S73" s="25"/>
      <c r="Y73"/>
    </row>
    <row r="74" spans="1:25" ht="15" customHeight="1" x14ac:dyDescent="0.35">
      <c r="A74" s="25"/>
      <c r="B74" s="25"/>
      <c r="C74" s="25"/>
      <c r="D74" s="25"/>
      <c r="E74" s="26"/>
      <c r="F74" s="26"/>
      <c r="G74" s="25"/>
      <c r="H74" s="25"/>
      <c r="I74" s="25"/>
      <c r="J74" s="25"/>
      <c r="K74" s="26"/>
      <c r="L74" s="26"/>
      <c r="M74" s="25"/>
      <c r="N74" s="25"/>
      <c r="O74" s="26"/>
      <c r="P74" s="25"/>
      <c r="Q74" s="25"/>
      <c r="R74" s="63"/>
      <c r="S74" s="25"/>
      <c r="Y74"/>
    </row>
    <row r="75" spans="1:25" ht="15" customHeight="1" x14ac:dyDescent="0.35">
      <c r="A75" s="25"/>
      <c r="B75" s="25"/>
      <c r="C75" s="25"/>
      <c r="D75" s="25"/>
      <c r="E75" s="26"/>
      <c r="F75" s="26"/>
      <c r="G75" s="25"/>
      <c r="H75" s="25"/>
      <c r="I75" s="25"/>
      <c r="J75" s="25"/>
      <c r="K75" s="26"/>
      <c r="L75" s="26"/>
      <c r="M75" s="25"/>
      <c r="N75" s="25"/>
      <c r="O75" s="26"/>
      <c r="P75" s="25"/>
      <c r="Q75" s="25"/>
      <c r="R75" s="63"/>
      <c r="S75" s="25"/>
      <c r="Y75"/>
    </row>
    <row r="76" spans="1:25" ht="15" customHeight="1" x14ac:dyDescent="0.35">
      <c r="A76" s="25"/>
      <c r="B76" s="25"/>
      <c r="C76" s="25"/>
      <c r="D76" s="25"/>
      <c r="E76" s="26"/>
      <c r="F76" s="26"/>
      <c r="G76" s="25"/>
      <c r="H76" s="25"/>
      <c r="I76" s="25"/>
      <c r="J76" s="25"/>
      <c r="K76" s="26"/>
      <c r="L76" s="26"/>
      <c r="M76" s="25"/>
      <c r="N76" s="25"/>
      <c r="O76" s="26"/>
      <c r="P76" s="25"/>
      <c r="Q76" s="25"/>
      <c r="R76" s="63"/>
      <c r="S76" s="25"/>
      <c r="Y76"/>
    </row>
    <row r="77" spans="1:25" ht="15" customHeight="1" x14ac:dyDescent="0.35">
      <c r="A77" s="25"/>
      <c r="B77" s="25"/>
      <c r="C77" s="25"/>
      <c r="D77" s="25"/>
      <c r="E77" s="26"/>
      <c r="F77" s="26"/>
      <c r="G77" s="25"/>
      <c r="H77" s="25"/>
      <c r="I77" s="25"/>
      <c r="J77" s="25"/>
      <c r="K77" s="26"/>
      <c r="L77" s="26"/>
      <c r="M77" s="25"/>
      <c r="N77" s="25"/>
      <c r="O77" s="26"/>
      <c r="P77" s="25"/>
      <c r="Q77" s="25"/>
      <c r="R77" s="63"/>
      <c r="S77" s="25"/>
      <c r="W77"/>
      <c r="X77"/>
      <c r="Y77"/>
    </row>
    <row r="78" spans="1:25" ht="15" customHeight="1" x14ac:dyDescent="0.35">
      <c r="A78" s="25"/>
      <c r="B78" s="25"/>
      <c r="C78" s="25"/>
      <c r="D78" s="25"/>
      <c r="E78" s="26"/>
      <c r="F78" s="26"/>
      <c r="G78" s="25"/>
      <c r="H78" s="25"/>
      <c r="I78" s="25"/>
      <c r="J78" s="25"/>
      <c r="K78" s="26"/>
      <c r="L78" s="26"/>
      <c r="M78" s="25"/>
      <c r="N78" s="25"/>
      <c r="O78" s="26"/>
      <c r="P78" s="25"/>
      <c r="Q78" s="25"/>
      <c r="R78" s="63"/>
      <c r="S78" s="25"/>
    </row>
    <row r="79" spans="1:25" ht="15" customHeight="1" x14ac:dyDescent="0.35">
      <c r="A79" s="25"/>
      <c r="B79" s="25"/>
      <c r="C79" s="25"/>
      <c r="D79" s="25"/>
      <c r="E79" s="26"/>
      <c r="F79" s="26"/>
      <c r="G79" s="25"/>
      <c r="H79" s="25"/>
      <c r="I79" s="25"/>
      <c r="J79" s="25"/>
      <c r="K79" s="26"/>
      <c r="L79" s="26"/>
      <c r="M79" s="25"/>
      <c r="N79" s="25"/>
      <c r="O79" s="26"/>
      <c r="P79" s="25"/>
      <c r="Q79" s="25"/>
      <c r="R79" s="63"/>
      <c r="S79" s="25"/>
    </row>
    <row r="80" spans="1:25" ht="15" customHeight="1" x14ac:dyDescent="0.35">
      <c r="A80" s="25"/>
      <c r="B80" s="25"/>
      <c r="C80" s="25"/>
      <c r="D80" s="25"/>
      <c r="E80" s="26"/>
      <c r="F80" s="26"/>
      <c r="G80" s="25"/>
      <c r="H80" s="25"/>
      <c r="I80" s="25"/>
      <c r="J80" s="25"/>
      <c r="K80" s="26"/>
      <c r="L80" s="26"/>
      <c r="M80" s="25"/>
      <c r="N80" s="25"/>
      <c r="O80" s="26"/>
      <c r="P80" s="25"/>
      <c r="Q80" s="25"/>
      <c r="R80" s="63"/>
      <c r="S80" s="25"/>
    </row>
    <row r="81" spans="1:19" ht="15" customHeight="1" x14ac:dyDescent="0.35">
      <c r="A81" s="25"/>
      <c r="B81" s="25"/>
      <c r="C81" s="25"/>
      <c r="D81" s="25"/>
      <c r="E81" s="26"/>
      <c r="F81" s="26"/>
      <c r="G81" s="25"/>
      <c r="H81" s="25"/>
      <c r="I81" s="25"/>
      <c r="J81" s="25"/>
      <c r="K81" s="26"/>
      <c r="L81" s="26"/>
      <c r="M81" s="25"/>
      <c r="N81" s="25"/>
      <c r="O81" s="26"/>
      <c r="P81" s="25"/>
      <c r="Q81" s="25"/>
      <c r="R81" s="63"/>
      <c r="S81" s="25"/>
    </row>
    <row r="82" spans="1:19" ht="15" customHeight="1" x14ac:dyDescent="0.35">
      <c r="A82" s="25"/>
      <c r="B82" s="25"/>
      <c r="C82" s="25"/>
      <c r="D82" s="25"/>
      <c r="E82" s="26"/>
      <c r="F82" s="26"/>
      <c r="G82" s="25"/>
      <c r="H82" s="25"/>
      <c r="I82" s="25"/>
      <c r="J82" s="25"/>
      <c r="K82" s="26"/>
      <c r="L82" s="26"/>
      <c r="M82" s="25"/>
      <c r="N82" s="25"/>
      <c r="O82" s="26"/>
      <c r="P82" s="25"/>
      <c r="Q82" s="25"/>
      <c r="R82" s="63"/>
      <c r="S82" s="25"/>
    </row>
    <row r="83" spans="1:19" ht="15" customHeight="1" x14ac:dyDescent="0.35">
      <c r="A83" s="25"/>
      <c r="B83" s="25"/>
      <c r="C83" s="25"/>
      <c r="D83" s="25"/>
      <c r="E83" s="26"/>
      <c r="F83" s="26"/>
      <c r="G83" s="25"/>
      <c r="H83" s="25"/>
      <c r="I83" s="25"/>
      <c r="J83" s="25"/>
      <c r="K83" s="26"/>
      <c r="L83" s="26"/>
      <c r="M83" s="25"/>
      <c r="N83" s="25"/>
      <c r="O83" s="26"/>
      <c r="P83" s="25"/>
      <c r="Q83" s="25"/>
      <c r="R83" s="63"/>
      <c r="S83" s="25"/>
    </row>
    <row r="84" spans="1:19" ht="15" customHeight="1" x14ac:dyDescent="0.35">
      <c r="A84" s="25"/>
      <c r="B84" s="25"/>
      <c r="C84" s="25"/>
      <c r="D84" s="25"/>
      <c r="E84" s="26"/>
      <c r="F84" s="26"/>
      <c r="G84" s="25"/>
      <c r="H84" s="25"/>
      <c r="I84" s="25"/>
      <c r="J84" s="25"/>
      <c r="K84" s="26"/>
      <c r="L84" s="26"/>
      <c r="M84" s="25"/>
      <c r="N84" s="25"/>
      <c r="O84" s="26"/>
      <c r="P84" s="25"/>
      <c r="Q84" s="25"/>
      <c r="R84" s="63"/>
      <c r="S84" s="25"/>
    </row>
    <row r="85" spans="1:19" ht="15" customHeight="1" x14ac:dyDescent="0.35">
      <c r="A85" s="25"/>
      <c r="B85" s="25"/>
      <c r="C85" s="25"/>
      <c r="D85" s="25"/>
      <c r="E85" s="26"/>
      <c r="F85" s="26"/>
      <c r="G85" s="25"/>
      <c r="H85" s="25"/>
      <c r="I85" s="25"/>
      <c r="J85" s="25"/>
      <c r="K85" s="26"/>
      <c r="L85" s="26"/>
      <c r="M85" s="25"/>
      <c r="N85" s="25"/>
      <c r="O85" s="26"/>
      <c r="P85" s="25"/>
      <c r="Q85" s="25"/>
      <c r="R85" s="63"/>
      <c r="S85" s="25"/>
    </row>
    <row r="86" spans="1:19" ht="15" customHeight="1" x14ac:dyDescent="0.35">
      <c r="A86" s="25"/>
      <c r="B86" s="25"/>
      <c r="C86" s="25"/>
      <c r="D86" s="25"/>
      <c r="E86" s="26"/>
      <c r="F86" s="26"/>
      <c r="G86" s="25"/>
      <c r="H86" s="25"/>
      <c r="I86" s="25"/>
      <c r="J86" s="25"/>
      <c r="K86" s="26"/>
      <c r="L86" s="26"/>
      <c r="M86" s="25"/>
      <c r="N86" s="25"/>
      <c r="O86" s="26"/>
      <c r="P86" s="25"/>
      <c r="Q86" s="25"/>
      <c r="R86" s="63"/>
      <c r="S86" s="25"/>
    </row>
    <row r="87" spans="1:19" ht="15" customHeight="1" x14ac:dyDescent="0.35">
      <c r="A87" s="25"/>
      <c r="B87" s="25"/>
      <c r="C87" s="25"/>
      <c r="D87" s="25"/>
      <c r="E87" s="26"/>
      <c r="F87" s="26"/>
      <c r="G87" s="25"/>
      <c r="H87" s="25"/>
      <c r="I87" s="25"/>
      <c r="J87" s="25"/>
      <c r="K87" s="26"/>
      <c r="L87" s="26"/>
      <c r="M87" s="25"/>
      <c r="N87" s="25"/>
      <c r="O87" s="26"/>
      <c r="P87" s="25"/>
      <c r="Q87" s="25"/>
      <c r="R87" s="63"/>
      <c r="S87" s="25"/>
    </row>
    <row r="88" spans="1:19" ht="15" customHeight="1" x14ac:dyDescent="0.35">
      <c r="A88" s="25"/>
      <c r="B88" s="25"/>
      <c r="C88" s="25"/>
      <c r="D88" s="25"/>
      <c r="E88" s="26"/>
      <c r="F88" s="26"/>
      <c r="G88" s="25"/>
      <c r="H88" s="25"/>
      <c r="I88" s="25"/>
      <c r="J88" s="25"/>
      <c r="K88" s="26"/>
      <c r="L88" s="26"/>
      <c r="M88" s="25"/>
      <c r="N88" s="25"/>
      <c r="O88" s="26"/>
      <c r="P88" s="25"/>
      <c r="Q88" s="25"/>
      <c r="R88" s="63"/>
      <c r="S88" s="25"/>
    </row>
    <row r="89" spans="1:19" ht="15" customHeight="1" x14ac:dyDescent="0.35">
      <c r="A89" s="25"/>
      <c r="B89" s="25"/>
      <c r="C89" s="25"/>
      <c r="D89" s="25"/>
      <c r="E89" s="26"/>
      <c r="F89" s="26"/>
      <c r="G89" s="25"/>
      <c r="H89" s="25"/>
      <c r="I89" s="25"/>
      <c r="J89" s="25"/>
      <c r="K89" s="26"/>
      <c r="L89" s="26"/>
      <c r="M89" s="25"/>
      <c r="N89" s="25"/>
      <c r="O89" s="26"/>
      <c r="P89" s="25"/>
      <c r="Q89" s="25"/>
      <c r="R89" s="63"/>
      <c r="S89" s="25"/>
    </row>
    <row r="90" spans="1:19" ht="15" customHeight="1" x14ac:dyDescent="0.35">
      <c r="A90" s="25"/>
      <c r="B90" s="25"/>
      <c r="C90" s="25"/>
      <c r="D90" s="25"/>
      <c r="E90" s="26"/>
      <c r="F90" s="26"/>
      <c r="G90" s="25"/>
      <c r="H90" s="25"/>
      <c r="I90" s="25"/>
      <c r="J90" s="25"/>
      <c r="K90" s="26"/>
      <c r="L90" s="26"/>
      <c r="M90" s="25"/>
      <c r="N90" s="25"/>
      <c r="O90" s="26"/>
      <c r="P90" s="25"/>
      <c r="Q90" s="25"/>
      <c r="R90" s="63"/>
      <c r="S90" s="25"/>
    </row>
    <row r="91" spans="1:19" ht="15" customHeight="1" x14ac:dyDescent="0.35">
      <c r="A91" s="25"/>
      <c r="B91" s="25"/>
      <c r="C91" s="25"/>
      <c r="D91" s="25"/>
      <c r="E91" s="26"/>
      <c r="F91" s="26"/>
      <c r="G91" s="25"/>
      <c r="H91" s="25"/>
      <c r="I91" s="25"/>
      <c r="J91" s="25"/>
      <c r="K91" s="26"/>
      <c r="L91" s="26"/>
      <c r="M91" s="25"/>
      <c r="N91" s="25"/>
      <c r="O91" s="26"/>
      <c r="P91" s="25"/>
      <c r="Q91" s="25"/>
      <c r="R91" s="63"/>
      <c r="S91" s="25"/>
    </row>
    <row r="92" spans="1:19" ht="15" customHeight="1" x14ac:dyDescent="0.35">
      <c r="A92" s="25"/>
      <c r="B92" s="25"/>
      <c r="C92" s="25"/>
      <c r="D92" s="25"/>
      <c r="E92" s="26"/>
      <c r="F92" s="26"/>
      <c r="G92" s="25"/>
      <c r="H92" s="25"/>
      <c r="I92" s="25"/>
      <c r="J92" s="25"/>
      <c r="K92" s="26"/>
      <c r="L92" s="26"/>
      <c r="M92" s="25"/>
      <c r="N92" s="25"/>
      <c r="O92" s="26"/>
      <c r="P92" s="25"/>
      <c r="Q92" s="25"/>
      <c r="R92" s="63"/>
      <c r="S92" s="25"/>
    </row>
    <row r="93" spans="1:19" ht="15" customHeight="1" x14ac:dyDescent="0.35">
      <c r="A93" s="25"/>
      <c r="B93" s="25"/>
      <c r="C93" s="25"/>
      <c r="D93" s="25"/>
      <c r="E93" s="26"/>
      <c r="F93" s="26"/>
      <c r="G93" s="25"/>
      <c r="H93" s="25"/>
      <c r="I93" s="25"/>
      <c r="J93" s="25"/>
      <c r="K93" s="26"/>
      <c r="L93" s="26"/>
      <c r="M93" s="25"/>
      <c r="N93" s="25"/>
      <c r="O93" s="26"/>
      <c r="P93" s="25"/>
      <c r="Q93" s="25"/>
      <c r="R93" s="63"/>
      <c r="S93" s="25"/>
    </row>
    <row r="94" spans="1:19" ht="15" customHeight="1" x14ac:dyDescent="0.35">
      <c r="A94" s="25"/>
      <c r="B94" s="25"/>
      <c r="C94" s="25"/>
      <c r="D94" s="25"/>
      <c r="E94" s="26"/>
      <c r="F94" s="26"/>
      <c r="G94" s="25"/>
      <c r="H94" s="25"/>
      <c r="I94" s="25"/>
      <c r="J94" s="25"/>
      <c r="K94" s="26"/>
      <c r="L94" s="26"/>
      <c r="M94" s="25"/>
      <c r="N94" s="25"/>
      <c r="O94" s="26"/>
      <c r="P94" s="25"/>
      <c r="Q94" s="25"/>
      <c r="R94" s="63"/>
      <c r="S94" s="25"/>
    </row>
    <row r="95" spans="1:19" ht="15" customHeight="1" x14ac:dyDescent="0.35">
      <c r="A95" s="25"/>
      <c r="B95" s="25"/>
      <c r="C95" s="25"/>
      <c r="D95" s="25"/>
      <c r="E95" s="26"/>
      <c r="F95" s="26"/>
      <c r="G95" s="25"/>
      <c r="H95" s="25"/>
      <c r="I95" s="25"/>
      <c r="J95" s="25"/>
      <c r="K95" s="26"/>
      <c r="L95" s="26"/>
      <c r="M95" s="25"/>
      <c r="N95" s="25"/>
      <c r="O95" s="26"/>
      <c r="P95" s="25"/>
      <c r="Q95" s="25"/>
      <c r="R95" s="63"/>
      <c r="S95" s="25"/>
    </row>
    <row r="96" spans="1:19" ht="15" customHeight="1" x14ac:dyDescent="0.35">
      <c r="A96" s="25"/>
      <c r="B96" s="25"/>
      <c r="C96" s="25"/>
      <c r="D96" s="25"/>
      <c r="E96" s="26"/>
      <c r="F96" s="26"/>
      <c r="G96" s="25"/>
      <c r="H96" s="25"/>
      <c r="I96" s="25"/>
      <c r="J96" s="25"/>
      <c r="K96" s="26"/>
      <c r="L96" s="26"/>
      <c r="M96" s="25"/>
      <c r="N96" s="25"/>
      <c r="O96" s="26"/>
      <c r="P96" s="25"/>
      <c r="Q96" s="25"/>
      <c r="R96" s="63"/>
      <c r="S96" s="25"/>
    </row>
    <row r="97" spans="1:19" ht="15" customHeight="1" x14ac:dyDescent="0.35">
      <c r="A97" s="25"/>
      <c r="B97" s="25"/>
      <c r="C97" s="25"/>
      <c r="D97" s="25"/>
      <c r="E97" s="26"/>
      <c r="F97" s="26"/>
      <c r="G97" s="25"/>
      <c r="H97" s="25"/>
      <c r="I97" s="25"/>
      <c r="J97" s="25"/>
      <c r="K97" s="26"/>
      <c r="L97" s="26"/>
      <c r="M97" s="25"/>
      <c r="N97" s="25"/>
      <c r="O97" s="26"/>
      <c r="P97" s="25"/>
      <c r="Q97" s="25"/>
      <c r="R97" s="63"/>
      <c r="S97" s="25"/>
    </row>
    <row r="98" spans="1:19" ht="15" customHeight="1" x14ac:dyDescent="0.35">
      <c r="A98" s="25"/>
      <c r="B98" s="25"/>
      <c r="C98" s="25"/>
      <c r="D98" s="25"/>
      <c r="E98" s="26"/>
      <c r="F98" s="26"/>
      <c r="G98" s="25"/>
      <c r="H98" s="25"/>
      <c r="I98" s="25"/>
      <c r="J98" s="25"/>
      <c r="K98" s="26"/>
      <c r="L98" s="26"/>
      <c r="M98" s="25"/>
      <c r="N98" s="25"/>
      <c r="O98" s="26"/>
      <c r="P98" s="25"/>
      <c r="Q98" s="25"/>
      <c r="R98" s="63"/>
      <c r="S98" s="25"/>
    </row>
    <row r="99" spans="1:19" ht="15" customHeight="1" x14ac:dyDescent="0.35">
      <c r="A99" s="25"/>
      <c r="B99" s="25"/>
      <c r="C99" s="25"/>
      <c r="D99" s="25"/>
      <c r="E99" s="26"/>
      <c r="F99" s="26"/>
      <c r="G99" s="25"/>
      <c r="H99" s="25"/>
      <c r="I99" s="25"/>
      <c r="J99" s="25"/>
      <c r="K99" s="26"/>
      <c r="L99" s="26"/>
      <c r="M99" s="25"/>
      <c r="N99" s="25"/>
      <c r="O99" s="26"/>
      <c r="P99" s="25"/>
      <c r="Q99" s="25"/>
      <c r="R99" s="63"/>
      <c r="S99" s="25"/>
    </row>
    <row r="100" spans="1:19" ht="15" customHeight="1" x14ac:dyDescent="0.35">
      <c r="A100" s="25"/>
      <c r="B100" s="25"/>
      <c r="C100" s="25"/>
      <c r="D100" s="25"/>
      <c r="E100" s="26"/>
      <c r="F100" s="26"/>
      <c r="G100" s="25"/>
      <c r="H100" s="25"/>
      <c r="I100" s="25"/>
      <c r="J100" s="25"/>
      <c r="K100" s="26"/>
      <c r="L100" s="26"/>
      <c r="M100" s="25"/>
      <c r="N100" s="25"/>
      <c r="O100" s="26"/>
      <c r="P100" s="25"/>
      <c r="Q100" s="25"/>
      <c r="R100" s="63"/>
      <c r="S100" s="25"/>
    </row>
    <row r="101" spans="1:19" ht="15" customHeight="1" x14ac:dyDescent="0.35">
      <c r="A101" s="25"/>
      <c r="B101" s="25"/>
      <c r="C101" s="25"/>
      <c r="D101" s="25"/>
      <c r="E101" s="26"/>
      <c r="F101" s="26"/>
      <c r="G101" s="25"/>
      <c r="H101" s="25"/>
      <c r="I101" s="25"/>
      <c r="J101" s="25"/>
      <c r="K101" s="26"/>
      <c r="L101" s="26"/>
      <c r="M101" s="25"/>
      <c r="N101" s="25"/>
      <c r="O101" s="26"/>
      <c r="P101" s="25"/>
      <c r="Q101" s="25"/>
      <c r="R101" s="63"/>
      <c r="S101" s="25"/>
    </row>
    <row r="102" spans="1:19" ht="15" customHeight="1" x14ac:dyDescent="0.35">
      <c r="A102" s="25"/>
      <c r="B102" s="25"/>
      <c r="C102" s="25"/>
      <c r="D102" s="25"/>
      <c r="E102" s="26"/>
      <c r="F102" s="26"/>
      <c r="G102" s="25"/>
      <c r="H102" s="25"/>
      <c r="I102" s="25"/>
      <c r="J102" s="25"/>
      <c r="K102" s="26"/>
      <c r="L102" s="26"/>
      <c r="M102" s="25"/>
      <c r="N102" s="25"/>
      <c r="O102" s="26"/>
      <c r="P102" s="25"/>
      <c r="Q102" s="25"/>
      <c r="R102" s="63"/>
      <c r="S102" s="25"/>
    </row>
    <row r="103" spans="1:19" ht="15" customHeight="1" x14ac:dyDescent="0.35">
      <c r="A103" s="25"/>
      <c r="B103" s="25"/>
      <c r="C103" s="25"/>
      <c r="D103" s="25"/>
      <c r="E103" s="26"/>
      <c r="F103" s="26"/>
      <c r="G103" s="25"/>
      <c r="H103" s="25"/>
      <c r="I103" s="25"/>
      <c r="J103" s="25"/>
      <c r="K103" s="26"/>
      <c r="L103" s="26"/>
      <c r="M103" s="25"/>
      <c r="N103" s="25"/>
      <c r="O103" s="26"/>
      <c r="P103" s="25"/>
      <c r="Q103" s="25"/>
      <c r="R103" s="63"/>
      <c r="S103" s="25"/>
    </row>
    <row r="104" spans="1:19" ht="15" customHeight="1" x14ac:dyDescent="0.35">
      <c r="A104" s="25"/>
      <c r="B104" s="25"/>
      <c r="C104" s="25"/>
      <c r="D104" s="25"/>
      <c r="E104" s="26"/>
      <c r="F104" s="26"/>
      <c r="G104" s="25"/>
      <c r="H104" s="25"/>
      <c r="I104" s="25"/>
      <c r="J104" s="25"/>
      <c r="K104" s="26"/>
      <c r="L104" s="26"/>
      <c r="M104" s="25"/>
      <c r="N104" s="25"/>
      <c r="O104" s="26"/>
      <c r="P104" s="25"/>
      <c r="Q104" s="25"/>
      <c r="R104" s="63"/>
      <c r="S104" s="25"/>
    </row>
    <row r="105" spans="1:19" ht="15" customHeight="1" x14ac:dyDescent="0.35">
      <c r="A105" s="25"/>
      <c r="B105" s="25"/>
      <c r="C105" s="25"/>
      <c r="D105" s="25"/>
      <c r="E105" s="26"/>
      <c r="F105" s="26"/>
      <c r="G105" s="25"/>
      <c r="H105" s="25"/>
      <c r="I105" s="25"/>
      <c r="J105" s="25"/>
      <c r="K105" s="26"/>
      <c r="L105" s="26"/>
      <c r="M105" s="25"/>
      <c r="N105" s="25"/>
      <c r="O105" s="26"/>
      <c r="P105" s="25"/>
      <c r="Q105" s="25"/>
      <c r="R105" s="63"/>
      <c r="S105" s="25"/>
    </row>
    <row r="106" spans="1:19" ht="15" customHeight="1" x14ac:dyDescent="0.35">
      <c r="A106" s="25"/>
      <c r="B106" s="25"/>
      <c r="C106" s="25"/>
      <c r="D106" s="25"/>
      <c r="E106" s="26"/>
      <c r="F106" s="26"/>
      <c r="G106" s="25"/>
      <c r="H106" s="25"/>
      <c r="I106" s="25"/>
      <c r="J106" s="25"/>
      <c r="K106" s="26"/>
      <c r="L106" s="26"/>
      <c r="M106" s="25"/>
      <c r="N106" s="25"/>
      <c r="O106" s="26"/>
      <c r="P106" s="25"/>
      <c r="Q106" s="25"/>
      <c r="R106" s="63"/>
      <c r="S106" s="25"/>
    </row>
    <row r="107" spans="1:19" ht="15" customHeight="1" x14ac:dyDescent="0.35">
      <c r="A107" s="25"/>
      <c r="B107" s="25"/>
      <c r="C107" s="25"/>
      <c r="D107" s="25"/>
      <c r="E107" s="26"/>
      <c r="F107" s="26"/>
      <c r="G107" s="25"/>
      <c r="H107" s="25"/>
      <c r="I107" s="25"/>
      <c r="J107" s="25"/>
      <c r="K107" s="26"/>
      <c r="L107" s="26"/>
      <c r="M107" s="25"/>
      <c r="N107" s="25"/>
      <c r="O107" s="26"/>
      <c r="P107" s="25"/>
      <c r="Q107" s="25"/>
      <c r="R107" s="63"/>
      <c r="S107" s="25"/>
    </row>
    <row r="108" spans="1:19" ht="15" customHeight="1" x14ac:dyDescent="0.35">
      <c r="A108" s="25"/>
      <c r="B108" s="25"/>
      <c r="C108" s="25"/>
      <c r="D108" s="25"/>
      <c r="E108" s="26"/>
      <c r="F108" s="26"/>
      <c r="G108" s="25"/>
      <c r="H108" s="25"/>
      <c r="I108" s="25"/>
      <c r="J108" s="25"/>
      <c r="K108" s="26"/>
      <c r="L108" s="26"/>
      <c r="M108" s="25"/>
      <c r="N108" s="25"/>
      <c r="O108" s="26"/>
      <c r="P108" s="25"/>
      <c r="Q108" s="25"/>
      <c r="R108" s="63"/>
      <c r="S108" s="25"/>
    </row>
    <row r="109" spans="1:19" ht="15" customHeight="1" x14ac:dyDescent="0.35">
      <c r="A109" s="25"/>
      <c r="B109" s="25"/>
      <c r="C109" s="25"/>
      <c r="D109" s="25"/>
      <c r="E109" s="26"/>
      <c r="F109" s="26"/>
      <c r="G109" s="25"/>
      <c r="H109" s="25"/>
      <c r="I109" s="25"/>
      <c r="J109" s="25"/>
      <c r="K109" s="26"/>
      <c r="L109" s="26"/>
      <c r="M109" s="25"/>
      <c r="N109" s="25"/>
      <c r="O109" s="26"/>
      <c r="P109" s="25"/>
      <c r="Q109" s="25"/>
      <c r="R109" s="63"/>
      <c r="S109" s="25"/>
    </row>
    <row r="110" spans="1:19" ht="15" customHeight="1" x14ac:dyDescent="0.35">
      <c r="A110" s="25"/>
      <c r="B110" s="25"/>
      <c r="C110" s="25"/>
      <c r="D110" s="25"/>
      <c r="E110" s="26"/>
      <c r="F110" s="26"/>
      <c r="G110" s="25"/>
      <c r="H110" s="25"/>
      <c r="I110" s="25"/>
      <c r="J110" s="25"/>
      <c r="K110" s="26"/>
      <c r="L110" s="26"/>
      <c r="M110" s="25"/>
      <c r="N110" s="25"/>
      <c r="O110" s="26"/>
      <c r="P110" s="25"/>
      <c r="Q110" s="25"/>
      <c r="R110" s="63"/>
      <c r="S110" s="25"/>
    </row>
    <row r="111" spans="1:19" ht="15" customHeight="1" x14ac:dyDescent="0.35">
      <c r="A111" s="25"/>
      <c r="B111" s="25"/>
      <c r="C111" s="25"/>
      <c r="D111" s="25"/>
      <c r="E111" s="26"/>
      <c r="F111" s="26"/>
      <c r="G111" s="25"/>
      <c r="H111" s="25"/>
      <c r="I111" s="25"/>
      <c r="J111" s="25"/>
      <c r="K111" s="26"/>
      <c r="L111" s="26"/>
      <c r="M111" s="25"/>
      <c r="N111" s="25"/>
      <c r="O111" s="26"/>
      <c r="P111" s="25"/>
      <c r="Q111" s="25"/>
      <c r="R111" s="63"/>
      <c r="S111" s="25"/>
    </row>
    <row r="112" spans="1:19" ht="15" customHeight="1" x14ac:dyDescent="0.35">
      <c r="A112" s="25"/>
      <c r="B112" s="25"/>
      <c r="C112" s="25"/>
      <c r="D112" s="25"/>
      <c r="E112" s="26"/>
      <c r="F112" s="26"/>
      <c r="G112" s="25"/>
      <c r="H112" s="25"/>
      <c r="I112" s="25"/>
      <c r="J112" s="25"/>
      <c r="K112" s="26"/>
      <c r="L112" s="26"/>
      <c r="M112" s="25"/>
      <c r="N112" s="25"/>
      <c r="O112" s="26"/>
      <c r="P112" s="25"/>
      <c r="Q112" s="25"/>
      <c r="R112" s="63"/>
      <c r="S112" s="25"/>
    </row>
    <row r="113" spans="1:19" ht="15" customHeight="1" x14ac:dyDescent="0.35">
      <c r="A113" s="25"/>
      <c r="B113" s="25"/>
      <c r="C113" s="25"/>
      <c r="D113" s="25"/>
      <c r="E113" s="26"/>
      <c r="F113" s="26"/>
      <c r="G113" s="25"/>
      <c r="H113" s="25"/>
      <c r="I113" s="25"/>
      <c r="J113" s="25"/>
      <c r="K113" s="26"/>
      <c r="L113" s="26"/>
      <c r="M113" s="25"/>
      <c r="N113" s="25"/>
      <c r="O113" s="26"/>
      <c r="P113" s="25"/>
      <c r="Q113" s="25"/>
      <c r="R113" s="63"/>
      <c r="S113" s="25"/>
    </row>
    <row r="114" spans="1:19" ht="15" customHeight="1" x14ac:dyDescent="0.35">
      <c r="A114" s="25"/>
      <c r="B114" s="25"/>
      <c r="C114" s="25"/>
      <c r="D114" s="25"/>
      <c r="E114" s="26"/>
      <c r="F114" s="26"/>
      <c r="G114" s="25"/>
      <c r="H114" s="25"/>
      <c r="I114" s="25"/>
      <c r="J114" s="25"/>
      <c r="K114" s="26"/>
      <c r="L114" s="26"/>
      <c r="M114" s="25"/>
      <c r="N114" s="25"/>
      <c r="O114" s="26"/>
      <c r="P114" s="25"/>
      <c r="Q114" s="25"/>
      <c r="R114" s="63"/>
      <c r="S114" s="25"/>
    </row>
    <row r="115" spans="1:19" ht="15" customHeight="1" x14ac:dyDescent="0.35">
      <c r="A115" s="25"/>
      <c r="B115" s="25"/>
      <c r="C115" s="25"/>
      <c r="D115" s="25"/>
      <c r="E115" s="26"/>
      <c r="F115" s="26"/>
      <c r="G115" s="25"/>
      <c r="H115" s="25"/>
      <c r="I115" s="25"/>
      <c r="J115" s="25"/>
      <c r="K115" s="26"/>
      <c r="L115" s="26"/>
      <c r="M115" s="25"/>
      <c r="N115" s="25"/>
      <c r="O115" s="26"/>
      <c r="P115" s="25"/>
      <c r="Q115" s="25"/>
      <c r="R115" s="63"/>
      <c r="S115" s="25"/>
    </row>
    <row r="116" spans="1:19" ht="15" customHeight="1" x14ac:dyDescent="0.35">
      <c r="A116" s="25"/>
      <c r="B116" s="25"/>
      <c r="C116" s="25"/>
      <c r="D116" s="25"/>
      <c r="E116" s="26"/>
      <c r="F116" s="26"/>
      <c r="G116" s="25"/>
      <c r="H116" s="25"/>
      <c r="I116" s="25"/>
      <c r="J116" s="25"/>
      <c r="K116" s="26"/>
      <c r="L116" s="26"/>
      <c r="M116" s="25"/>
      <c r="N116" s="25"/>
      <c r="O116" s="26"/>
      <c r="P116" s="25"/>
      <c r="Q116" s="25"/>
      <c r="R116" s="63"/>
      <c r="S116" s="25"/>
    </row>
    <row r="117" spans="1:19" ht="15" customHeight="1" x14ac:dyDescent="0.35">
      <c r="A117" s="25"/>
      <c r="B117" s="25"/>
      <c r="C117" s="25"/>
      <c r="D117" s="25"/>
      <c r="E117" s="26"/>
      <c r="F117" s="26"/>
      <c r="G117" s="25"/>
      <c r="H117" s="25"/>
      <c r="I117" s="25"/>
      <c r="J117" s="25"/>
      <c r="K117" s="26"/>
      <c r="L117" s="26"/>
      <c r="M117" s="25"/>
      <c r="N117" s="25"/>
      <c r="O117" s="26"/>
      <c r="P117" s="25"/>
      <c r="Q117" s="25"/>
      <c r="R117" s="63"/>
      <c r="S117" s="25"/>
    </row>
    <row r="118" spans="1:19" ht="15" customHeight="1" x14ac:dyDescent="0.35">
      <c r="A118" s="25"/>
      <c r="B118" s="25"/>
      <c r="C118" s="25"/>
      <c r="D118" s="25"/>
      <c r="E118" s="26"/>
      <c r="F118" s="26"/>
      <c r="G118" s="25"/>
      <c r="H118" s="25"/>
      <c r="I118" s="25"/>
      <c r="J118" s="25"/>
      <c r="K118" s="26"/>
      <c r="L118" s="26"/>
      <c r="M118" s="25"/>
      <c r="N118" s="25"/>
      <c r="O118" s="26"/>
      <c r="P118" s="25"/>
      <c r="Q118" s="25"/>
      <c r="R118" s="63"/>
      <c r="S118" s="25"/>
    </row>
    <row r="119" spans="1:19" ht="15" customHeight="1" x14ac:dyDescent="0.35">
      <c r="A119" s="25"/>
      <c r="B119" s="25"/>
      <c r="C119" s="25"/>
      <c r="D119" s="25"/>
      <c r="E119" s="26"/>
      <c r="F119" s="26"/>
      <c r="G119" s="25"/>
      <c r="H119" s="25"/>
      <c r="I119" s="25"/>
      <c r="J119" s="25"/>
      <c r="K119" s="26"/>
      <c r="L119" s="26"/>
      <c r="M119" s="25"/>
      <c r="N119" s="25"/>
      <c r="O119" s="26"/>
      <c r="P119" s="25"/>
      <c r="Q119" s="25"/>
      <c r="R119" s="63"/>
      <c r="S119" s="25"/>
    </row>
    <row r="120" spans="1:19" ht="15" customHeight="1" x14ac:dyDescent="0.35">
      <c r="A120" s="25"/>
      <c r="B120" s="25"/>
      <c r="C120" s="25"/>
      <c r="D120" s="25"/>
      <c r="E120" s="26"/>
      <c r="F120" s="26"/>
      <c r="G120" s="25"/>
      <c r="H120" s="25"/>
      <c r="I120" s="25"/>
      <c r="J120" s="25"/>
      <c r="K120" s="26"/>
      <c r="L120" s="26"/>
      <c r="M120" s="25"/>
      <c r="N120" s="25"/>
      <c r="O120" s="26"/>
      <c r="P120" s="25"/>
      <c r="Q120" s="25"/>
      <c r="R120" s="63"/>
      <c r="S120" s="25"/>
    </row>
    <row r="121" spans="1:19" ht="15" customHeight="1" x14ac:dyDescent="0.35">
      <c r="A121" s="25"/>
      <c r="B121" s="25"/>
      <c r="C121" s="25"/>
      <c r="D121" s="25"/>
      <c r="E121" s="26"/>
      <c r="F121" s="26"/>
      <c r="G121" s="25"/>
      <c r="H121" s="25"/>
      <c r="I121" s="25"/>
      <c r="J121" s="25"/>
      <c r="K121" s="26"/>
      <c r="L121" s="26"/>
      <c r="M121" s="25"/>
      <c r="N121" s="25"/>
      <c r="O121" s="26"/>
      <c r="P121" s="25"/>
      <c r="Q121" s="25"/>
      <c r="R121" s="63"/>
      <c r="S121" s="25"/>
    </row>
    <row r="122" spans="1:19" ht="15" customHeight="1" x14ac:dyDescent="0.35">
      <c r="A122" s="25"/>
      <c r="B122" s="25"/>
      <c r="C122" s="25"/>
      <c r="D122" s="25"/>
      <c r="E122" s="26"/>
      <c r="F122" s="26"/>
      <c r="G122" s="25"/>
      <c r="H122" s="25"/>
      <c r="I122" s="25"/>
      <c r="J122" s="25"/>
      <c r="K122" s="26"/>
      <c r="L122" s="26"/>
      <c r="M122" s="25"/>
      <c r="N122" s="25"/>
      <c r="O122" s="26"/>
      <c r="P122" s="25"/>
      <c r="Q122" s="25"/>
      <c r="R122" s="63"/>
      <c r="S122" s="25"/>
    </row>
    <row r="123" spans="1:19" ht="15" customHeight="1" x14ac:dyDescent="0.35">
      <c r="A123" s="25"/>
      <c r="B123" s="25"/>
      <c r="C123" s="25"/>
      <c r="D123" s="25"/>
      <c r="E123" s="26"/>
      <c r="F123" s="26"/>
      <c r="G123" s="25"/>
      <c r="H123" s="25"/>
      <c r="I123" s="25"/>
      <c r="J123" s="25"/>
      <c r="K123" s="26"/>
      <c r="L123" s="26"/>
      <c r="M123" s="25"/>
      <c r="N123" s="25"/>
      <c r="O123" s="26"/>
      <c r="P123" s="25"/>
      <c r="Q123" s="25"/>
      <c r="R123" s="63"/>
      <c r="S123" s="25"/>
    </row>
    <row r="124" spans="1:19" ht="15" customHeight="1" x14ac:dyDescent="0.35">
      <c r="A124" s="25"/>
      <c r="B124" s="25"/>
      <c r="C124" s="25"/>
      <c r="D124" s="25"/>
      <c r="E124" s="26"/>
      <c r="F124" s="26"/>
      <c r="G124" s="25"/>
      <c r="H124" s="25"/>
      <c r="I124" s="25"/>
      <c r="J124" s="25"/>
      <c r="K124" s="26"/>
      <c r="L124" s="26"/>
      <c r="M124" s="25"/>
      <c r="N124" s="25"/>
      <c r="O124" s="26"/>
      <c r="P124" s="25"/>
      <c r="Q124" s="25"/>
      <c r="R124" s="63"/>
      <c r="S124" s="25"/>
    </row>
    <row r="125" spans="1:19" ht="15" customHeight="1" x14ac:dyDescent="0.35">
      <c r="A125" s="25"/>
      <c r="B125" s="25"/>
      <c r="C125" s="25"/>
      <c r="D125" s="25"/>
      <c r="E125" s="26"/>
      <c r="F125" s="26"/>
      <c r="G125" s="25"/>
      <c r="H125" s="25"/>
      <c r="I125" s="25"/>
      <c r="J125" s="25"/>
      <c r="K125" s="26"/>
      <c r="L125" s="26"/>
      <c r="M125" s="25"/>
      <c r="N125" s="25"/>
      <c r="O125" s="26"/>
      <c r="P125" s="25"/>
      <c r="Q125" s="25"/>
      <c r="R125" s="63"/>
      <c r="S125" s="25"/>
    </row>
    <row r="126" spans="1:19" ht="15" customHeight="1" x14ac:dyDescent="0.35">
      <c r="A126" s="25"/>
      <c r="B126" s="25"/>
      <c r="C126" s="25"/>
      <c r="D126" s="25"/>
      <c r="E126" s="26"/>
      <c r="F126" s="26"/>
      <c r="G126" s="25"/>
      <c r="H126" s="25"/>
      <c r="I126" s="25"/>
      <c r="J126" s="25"/>
      <c r="K126" s="26"/>
      <c r="L126" s="26"/>
      <c r="M126" s="25"/>
      <c r="N126" s="25"/>
      <c r="O126" s="26"/>
      <c r="P126" s="25"/>
      <c r="Q126" s="25"/>
      <c r="R126" s="63"/>
      <c r="S126" s="25"/>
    </row>
    <row r="127" spans="1:19" ht="15" customHeight="1" x14ac:dyDescent="0.35">
      <c r="A127" s="25"/>
      <c r="B127" s="25"/>
      <c r="C127" s="25"/>
      <c r="D127" s="25"/>
      <c r="E127" s="26"/>
      <c r="F127" s="26"/>
      <c r="G127" s="25"/>
      <c r="H127" s="25"/>
      <c r="I127" s="25"/>
      <c r="J127" s="25"/>
      <c r="K127" s="26"/>
      <c r="L127" s="26"/>
      <c r="M127" s="25"/>
      <c r="N127" s="25"/>
      <c r="O127" s="26"/>
      <c r="P127" s="25"/>
      <c r="Q127" s="25"/>
      <c r="R127" s="63"/>
      <c r="S127" s="25"/>
    </row>
    <row r="128" spans="1:19" ht="15" customHeight="1" x14ac:dyDescent="0.35">
      <c r="A128" s="25"/>
      <c r="B128" s="25"/>
      <c r="C128" s="25"/>
      <c r="D128" s="25"/>
      <c r="E128" s="26"/>
      <c r="F128" s="26"/>
      <c r="G128" s="25"/>
      <c r="H128" s="25"/>
      <c r="I128" s="25"/>
      <c r="J128" s="25"/>
      <c r="K128" s="26"/>
      <c r="L128" s="26"/>
      <c r="M128" s="25"/>
      <c r="N128" s="25"/>
      <c r="O128" s="26"/>
      <c r="P128" s="25"/>
      <c r="Q128" s="25"/>
      <c r="R128" s="63"/>
      <c r="S128" s="25"/>
    </row>
    <row r="129" spans="1:19" ht="15" customHeight="1" x14ac:dyDescent="0.35">
      <c r="A129" s="25"/>
      <c r="B129" s="25"/>
      <c r="C129" s="25"/>
      <c r="D129" s="25"/>
      <c r="E129" s="26"/>
      <c r="F129" s="26"/>
      <c r="G129" s="25"/>
      <c r="H129" s="25"/>
      <c r="I129" s="25"/>
      <c r="J129" s="25"/>
      <c r="K129" s="26"/>
      <c r="L129" s="26"/>
      <c r="M129" s="25"/>
      <c r="N129" s="25"/>
      <c r="O129" s="26"/>
      <c r="P129" s="25"/>
      <c r="Q129" s="25"/>
      <c r="R129" s="63"/>
      <c r="S129" s="25"/>
    </row>
    <row r="130" spans="1:19" ht="15" customHeight="1" x14ac:dyDescent="0.35">
      <c r="A130" s="25"/>
      <c r="B130" s="25"/>
      <c r="C130" s="25"/>
      <c r="D130" s="25"/>
      <c r="E130" s="26"/>
      <c r="F130" s="26"/>
      <c r="G130" s="25"/>
      <c r="H130" s="25"/>
      <c r="I130" s="25"/>
      <c r="J130" s="25"/>
      <c r="K130" s="26"/>
      <c r="L130" s="26"/>
      <c r="M130" s="25"/>
      <c r="N130" s="25"/>
      <c r="O130" s="26"/>
      <c r="P130" s="25"/>
      <c r="Q130" s="25"/>
      <c r="R130" s="63"/>
      <c r="S130" s="25"/>
    </row>
    <row r="131" spans="1:19" ht="15" customHeight="1" x14ac:dyDescent="0.35">
      <c r="A131" s="25"/>
      <c r="B131" s="25"/>
      <c r="C131" s="25"/>
      <c r="D131" s="25"/>
      <c r="E131" s="26"/>
      <c r="F131" s="26"/>
      <c r="G131" s="25"/>
      <c r="H131" s="25"/>
      <c r="I131" s="25"/>
      <c r="J131" s="25"/>
      <c r="K131" s="26"/>
      <c r="L131" s="26"/>
      <c r="M131" s="25"/>
      <c r="N131" s="25"/>
      <c r="O131" s="26"/>
      <c r="P131" s="25"/>
      <c r="Q131" s="25"/>
      <c r="R131" s="63"/>
      <c r="S131" s="25"/>
    </row>
    <row r="132" spans="1:19" ht="15" customHeight="1" x14ac:dyDescent="0.35">
      <c r="A132" s="25"/>
      <c r="B132" s="25"/>
      <c r="C132" s="25"/>
      <c r="D132" s="25"/>
      <c r="E132" s="26"/>
      <c r="F132" s="26"/>
      <c r="G132" s="25"/>
      <c r="H132" s="25"/>
      <c r="I132" s="25"/>
      <c r="J132" s="25"/>
      <c r="K132" s="26"/>
      <c r="L132" s="26"/>
      <c r="M132" s="25"/>
      <c r="N132" s="25"/>
      <c r="O132" s="26"/>
      <c r="P132" s="25"/>
      <c r="Q132" s="25"/>
      <c r="R132" s="63"/>
      <c r="S132" s="25"/>
    </row>
    <row r="133" spans="1:19" ht="15" customHeight="1" x14ac:dyDescent="0.35">
      <c r="A133" s="25"/>
      <c r="B133" s="25"/>
      <c r="C133" s="25"/>
      <c r="D133" s="25"/>
      <c r="E133" s="26"/>
      <c r="F133" s="26"/>
      <c r="G133" s="25"/>
      <c r="H133" s="25"/>
      <c r="I133" s="25"/>
      <c r="J133" s="25"/>
      <c r="K133" s="26"/>
      <c r="L133" s="26"/>
      <c r="M133" s="25"/>
      <c r="N133" s="25"/>
      <c r="O133" s="26"/>
      <c r="P133" s="25"/>
      <c r="Q133" s="25"/>
      <c r="R133" s="63"/>
      <c r="S133" s="25"/>
    </row>
    <row r="134" spans="1:19" ht="15" customHeight="1" x14ac:dyDescent="0.35">
      <c r="A134" s="25"/>
      <c r="B134" s="25"/>
      <c r="C134" s="25"/>
      <c r="D134" s="25"/>
      <c r="E134" s="26"/>
      <c r="F134" s="26"/>
      <c r="G134" s="25"/>
      <c r="H134" s="25"/>
      <c r="I134" s="25"/>
      <c r="J134" s="25"/>
      <c r="K134" s="26"/>
      <c r="L134" s="26"/>
      <c r="M134" s="25"/>
      <c r="N134" s="25"/>
      <c r="O134" s="26"/>
      <c r="P134" s="25"/>
      <c r="Q134" s="25"/>
      <c r="R134" s="63"/>
      <c r="S134" s="25"/>
    </row>
    <row r="135" spans="1:19" ht="15" customHeight="1" x14ac:dyDescent="0.35">
      <c r="A135" s="25"/>
      <c r="B135" s="25"/>
      <c r="C135" s="25"/>
      <c r="D135" s="25"/>
      <c r="E135" s="26"/>
      <c r="F135" s="26"/>
      <c r="G135" s="25"/>
      <c r="H135" s="25"/>
      <c r="I135" s="25"/>
      <c r="J135" s="25"/>
      <c r="K135" s="26"/>
      <c r="L135" s="26"/>
      <c r="M135" s="25"/>
      <c r="N135" s="25"/>
      <c r="O135" s="26"/>
      <c r="P135" s="25"/>
      <c r="Q135" s="25"/>
      <c r="R135" s="63"/>
      <c r="S135" s="25"/>
    </row>
    <row r="136" spans="1:19" ht="15" customHeight="1" x14ac:dyDescent="0.35">
      <c r="A136" s="25"/>
      <c r="B136" s="25"/>
      <c r="C136" s="25"/>
      <c r="D136" s="25"/>
      <c r="E136" s="26"/>
      <c r="F136" s="26"/>
      <c r="G136" s="25"/>
      <c r="H136" s="25"/>
      <c r="I136" s="25"/>
      <c r="J136" s="25"/>
      <c r="K136" s="26"/>
      <c r="L136" s="26"/>
      <c r="M136" s="25"/>
      <c r="N136" s="25"/>
      <c r="O136" s="26"/>
      <c r="P136" s="25"/>
      <c r="Q136" s="25"/>
      <c r="R136" s="63"/>
      <c r="S136" s="25"/>
    </row>
    <row r="137" spans="1:19" ht="15" customHeight="1" x14ac:dyDescent="0.35">
      <c r="A137" s="25"/>
      <c r="B137" s="25"/>
      <c r="C137" s="25"/>
      <c r="D137" s="25"/>
      <c r="E137" s="26"/>
      <c r="F137" s="26"/>
      <c r="G137" s="25"/>
      <c r="H137" s="25"/>
      <c r="I137" s="25"/>
      <c r="J137" s="25"/>
      <c r="K137" s="26"/>
      <c r="L137" s="26"/>
      <c r="M137" s="25"/>
      <c r="N137" s="25"/>
      <c r="O137" s="26"/>
      <c r="P137" s="25"/>
      <c r="Q137" s="25"/>
      <c r="R137" s="63"/>
      <c r="S137" s="25"/>
    </row>
    <row r="138" spans="1:19" ht="15" customHeight="1" x14ac:dyDescent="0.35">
      <c r="A138" s="25"/>
      <c r="B138" s="25"/>
      <c r="C138" s="25"/>
      <c r="D138" s="25"/>
      <c r="E138" s="26"/>
      <c r="F138" s="26"/>
      <c r="G138" s="25"/>
      <c r="H138" s="25"/>
      <c r="I138" s="25"/>
      <c r="J138" s="25"/>
      <c r="K138" s="26"/>
      <c r="L138" s="26"/>
      <c r="M138" s="25"/>
      <c r="N138" s="25"/>
      <c r="O138" s="26"/>
      <c r="P138" s="25"/>
      <c r="Q138" s="25"/>
      <c r="R138" s="63"/>
      <c r="S138" s="25"/>
    </row>
    <row r="139" spans="1:19" ht="15" customHeight="1" x14ac:dyDescent="0.35">
      <c r="A139" s="25"/>
      <c r="B139" s="25"/>
      <c r="C139" s="25"/>
      <c r="D139" s="25"/>
      <c r="E139" s="26"/>
      <c r="F139" s="26"/>
      <c r="G139" s="25"/>
      <c r="H139" s="25"/>
      <c r="I139" s="25"/>
      <c r="J139" s="25"/>
      <c r="K139" s="26"/>
      <c r="L139" s="26"/>
      <c r="M139" s="25"/>
      <c r="N139" s="25"/>
      <c r="O139" s="26"/>
      <c r="P139" s="25"/>
      <c r="Q139" s="25"/>
      <c r="R139" s="63"/>
      <c r="S139" s="25"/>
    </row>
    <row r="140" spans="1:19" ht="15" customHeight="1" x14ac:dyDescent="0.35">
      <c r="A140" s="25"/>
      <c r="B140" s="25"/>
      <c r="C140" s="25"/>
      <c r="D140" s="25"/>
      <c r="E140" s="26"/>
      <c r="F140" s="26"/>
      <c r="G140" s="25"/>
      <c r="H140" s="25"/>
      <c r="I140" s="25"/>
      <c r="J140" s="25"/>
      <c r="K140" s="26"/>
      <c r="L140" s="26"/>
      <c r="M140" s="25"/>
      <c r="N140" s="25"/>
      <c r="O140" s="26"/>
      <c r="P140" s="25"/>
      <c r="Q140" s="25"/>
      <c r="R140" s="63"/>
      <c r="S140" s="25"/>
    </row>
    <row r="141" spans="1:19" ht="15" customHeight="1" x14ac:dyDescent="0.35">
      <c r="A141" s="25"/>
      <c r="B141" s="25"/>
      <c r="C141" s="25"/>
      <c r="D141" s="25"/>
      <c r="E141" s="26"/>
      <c r="F141" s="26"/>
      <c r="G141" s="25"/>
      <c r="H141" s="25"/>
      <c r="I141" s="25"/>
      <c r="J141" s="25"/>
      <c r="K141" s="26"/>
      <c r="L141" s="26"/>
      <c r="M141" s="25"/>
      <c r="N141" s="25"/>
      <c r="O141" s="26"/>
      <c r="P141" s="25"/>
      <c r="Q141" s="25"/>
      <c r="R141" s="63"/>
      <c r="S141" s="25"/>
    </row>
    <row r="142" spans="1:19" ht="15" customHeight="1" x14ac:dyDescent="0.35">
      <c r="A142" s="25"/>
      <c r="B142" s="25"/>
      <c r="C142" s="25"/>
      <c r="D142" s="25"/>
      <c r="E142" s="26"/>
      <c r="F142" s="26"/>
      <c r="G142" s="25"/>
      <c r="H142" s="25"/>
      <c r="I142" s="25"/>
      <c r="J142" s="25"/>
      <c r="K142" s="26"/>
      <c r="L142" s="26"/>
      <c r="M142" s="25"/>
      <c r="N142" s="25"/>
      <c r="O142" s="26"/>
      <c r="P142" s="25"/>
      <c r="Q142" s="25"/>
      <c r="R142" s="63"/>
      <c r="S142" s="25"/>
    </row>
    <row r="143" spans="1:19" ht="15" customHeight="1" x14ac:dyDescent="0.35">
      <c r="A143" s="25"/>
      <c r="B143" s="25"/>
      <c r="C143" s="25"/>
      <c r="D143" s="25"/>
      <c r="E143" s="26"/>
      <c r="F143" s="26"/>
      <c r="G143" s="25"/>
      <c r="H143" s="25"/>
      <c r="I143" s="25"/>
      <c r="J143" s="25"/>
      <c r="K143" s="26"/>
      <c r="L143" s="26"/>
      <c r="M143" s="25"/>
      <c r="N143" s="25"/>
      <c r="O143" s="26"/>
      <c r="P143" s="25"/>
      <c r="Q143" s="25"/>
      <c r="R143" s="63"/>
      <c r="S143" s="25"/>
    </row>
    <row r="144" spans="1:19" ht="15" customHeight="1" x14ac:dyDescent="0.35">
      <c r="A144" s="25"/>
      <c r="B144" s="25"/>
      <c r="C144" s="25"/>
      <c r="D144" s="25"/>
      <c r="E144" s="26"/>
      <c r="F144" s="26"/>
      <c r="G144" s="25"/>
      <c r="H144" s="25"/>
      <c r="I144" s="25"/>
      <c r="J144" s="25"/>
      <c r="K144" s="26"/>
      <c r="L144" s="26"/>
      <c r="M144" s="25"/>
      <c r="N144" s="25"/>
      <c r="O144" s="26"/>
      <c r="P144" s="25"/>
      <c r="Q144" s="25"/>
      <c r="R144" s="63"/>
      <c r="S144" s="25"/>
    </row>
    <row r="145" spans="1:19" ht="15" customHeight="1" x14ac:dyDescent="0.35">
      <c r="A145" s="25"/>
      <c r="B145" s="25"/>
      <c r="C145" s="25"/>
      <c r="D145" s="25"/>
      <c r="E145" s="26"/>
      <c r="F145" s="26"/>
      <c r="G145" s="25"/>
      <c r="H145" s="25"/>
      <c r="I145" s="25"/>
      <c r="J145" s="25"/>
      <c r="K145" s="26"/>
      <c r="L145" s="26"/>
      <c r="M145" s="25"/>
      <c r="N145" s="25"/>
      <c r="O145" s="26"/>
      <c r="P145" s="25"/>
      <c r="Q145" s="25"/>
      <c r="R145" s="63"/>
      <c r="S145" s="25"/>
    </row>
    <row r="146" spans="1:19" ht="15" customHeight="1" x14ac:dyDescent="0.35">
      <c r="A146" s="25"/>
      <c r="B146" s="25"/>
      <c r="C146" s="25"/>
      <c r="D146" s="25"/>
      <c r="E146" s="26"/>
      <c r="F146" s="26"/>
      <c r="G146" s="25"/>
      <c r="H146" s="25"/>
      <c r="I146" s="25"/>
      <c r="J146" s="25"/>
      <c r="K146" s="26"/>
      <c r="L146" s="26"/>
      <c r="M146" s="25"/>
      <c r="N146" s="25"/>
      <c r="O146" s="26"/>
      <c r="P146" s="25"/>
      <c r="Q146" s="25"/>
      <c r="R146" s="63"/>
      <c r="S146" s="25"/>
    </row>
    <row r="147" spans="1:19" ht="15" customHeight="1" x14ac:dyDescent="0.35">
      <c r="A147" s="25"/>
      <c r="B147" s="25"/>
      <c r="C147" s="25"/>
      <c r="D147" s="25"/>
      <c r="E147" s="26"/>
      <c r="F147" s="26"/>
      <c r="G147" s="25"/>
      <c r="H147" s="25"/>
      <c r="I147" s="25"/>
      <c r="J147" s="25"/>
      <c r="K147" s="26"/>
      <c r="L147" s="26"/>
      <c r="M147" s="25"/>
      <c r="N147" s="25"/>
      <c r="O147" s="26"/>
      <c r="P147" s="25"/>
      <c r="Q147" s="25"/>
      <c r="R147" s="63"/>
      <c r="S147" s="25"/>
    </row>
    <row r="148" spans="1:19" ht="15" customHeight="1" x14ac:dyDescent="0.35">
      <c r="A148" s="25"/>
      <c r="B148" s="25"/>
      <c r="C148" s="25"/>
      <c r="D148" s="25"/>
      <c r="E148" s="26"/>
      <c r="F148" s="26"/>
      <c r="G148" s="25"/>
      <c r="H148" s="25"/>
      <c r="I148" s="25"/>
      <c r="J148" s="25"/>
      <c r="K148" s="26"/>
      <c r="L148" s="26"/>
      <c r="M148" s="25"/>
      <c r="N148" s="25"/>
      <c r="O148" s="26"/>
      <c r="P148" s="25"/>
      <c r="Q148" s="25"/>
      <c r="R148" s="63"/>
      <c r="S148" s="25"/>
    </row>
    <row r="149" spans="1:19" ht="15" customHeight="1" x14ac:dyDescent="0.35">
      <c r="A149" s="25"/>
      <c r="B149" s="25"/>
      <c r="C149" s="25"/>
      <c r="D149" s="25"/>
      <c r="E149" s="26"/>
      <c r="F149" s="26"/>
      <c r="G149" s="25"/>
      <c r="H149" s="25"/>
      <c r="I149" s="25"/>
      <c r="J149" s="25"/>
      <c r="K149" s="26"/>
      <c r="L149" s="26"/>
      <c r="M149" s="25"/>
      <c r="N149" s="25"/>
      <c r="O149" s="26"/>
      <c r="P149" s="25"/>
      <c r="Q149" s="25"/>
      <c r="R149" s="63"/>
      <c r="S149" s="25"/>
    </row>
    <row r="150" spans="1:19" ht="15" customHeight="1" x14ac:dyDescent="0.35">
      <c r="A150" s="25"/>
      <c r="B150" s="25"/>
      <c r="C150" s="25"/>
      <c r="D150" s="25"/>
      <c r="E150" s="26"/>
      <c r="F150" s="26"/>
      <c r="G150" s="25"/>
      <c r="H150" s="25"/>
      <c r="I150" s="25"/>
      <c r="J150" s="25"/>
      <c r="K150" s="26"/>
      <c r="L150" s="26"/>
      <c r="M150" s="25"/>
      <c r="N150" s="25"/>
      <c r="O150" s="26"/>
      <c r="P150" s="25"/>
      <c r="Q150" s="25"/>
      <c r="R150" s="63"/>
      <c r="S150" s="25"/>
    </row>
    <row r="151" spans="1:19" ht="15" customHeight="1" x14ac:dyDescent="0.35">
      <c r="A151" s="25"/>
      <c r="B151" s="25"/>
      <c r="C151" s="25"/>
      <c r="D151" s="25"/>
      <c r="E151" s="26"/>
      <c r="F151" s="26"/>
      <c r="G151" s="25"/>
      <c r="H151" s="25"/>
      <c r="I151" s="25"/>
      <c r="J151" s="25"/>
      <c r="K151" s="26"/>
      <c r="L151" s="26"/>
      <c r="M151" s="25"/>
      <c r="N151" s="25"/>
      <c r="O151" s="26"/>
      <c r="P151" s="25"/>
      <c r="Q151" s="25"/>
      <c r="R151" s="63"/>
      <c r="S151" s="25"/>
    </row>
    <row r="152" spans="1:19" ht="15" customHeight="1" x14ac:dyDescent="0.35">
      <c r="A152" s="25"/>
      <c r="B152" s="25"/>
      <c r="C152" s="25"/>
      <c r="D152" s="25"/>
      <c r="E152" s="26"/>
      <c r="F152" s="26"/>
      <c r="G152" s="25"/>
      <c r="H152" s="25"/>
      <c r="I152" s="25"/>
      <c r="J152" s="25"/>
      <c r="K152" s="26"/>
      <c r="L152" s="26"/>
      <c r="M152" s="25"/>
      <c r="N152" s="25"/>
      <c r="O152" s="26"/>
      <c r="P152" s="25"/>
      <c r="Q152" s="25"/>
      <c r="R152" s="63"/>
      <c r="S152" s="25"/>
    </row>
    <row r="153" spans="1:19" ht="15" customHeight="1" x14ac:dyDescent="0.35">
      <c r="A153" s="25"/>
      <c r="B153" s="25"/>
      <c r="C153" s="25"/>
      <c r="D153" s="25"/>
      <c r="E153" s="26"/>
      <c r="F153" s="26"/>
      <c r="G153" s="25"/>
      <c r="H153" s="25"/>
      <c r="I153" s="25"/>
      <c r="J153" s="25"/>
      <c r="K153" s="26"/>
      <c r="L153" s="26"/>
      <c r="M153" s="25"/>
      <c r="N153" s="25"/>
      <c r="O153" s="26"/>
      <c r="P153" s="25"/>
      <c r="Q153" s="25"/>
      <c r="R153" s="63"/>
      <c r="S153" s="25"/>
    </row>
    <row r="154" spans="1:19" ht="15" customHeight="1" x14ac:dyDescent="0.35">
      <c r="A154" s="25"/>
      <c r="B154" s="25"/>
      <c r="C154" s="25"/>
      <c r="D154" s="25"/>
      <c r="E154" s="26"/>
      <c r="F154" s="26"/>
      <c r="G154" s="25"/>
      <c r="H154" s="25"/>
      <c r="I154" s="25"/>
      <c r="J154" s="25"/>
      <c r="K154" s="26"/>
      <c r="L154" s="26"/>
      <c r="M154" s="25"/>
      <c r="N154" s="25"/>
      <c r="O154" s="26"/>
      <c r="P154" s="25"/>
      <c r="Q154" s="25"/>
      <c r="R154" s="63"/>
      <c r="S154" s="25"/>
    </row>
    <row r="155" spans="1:19" ht="15" customHeight="1" x14ac:dyDescent="0.35">
      <c r="A155" s="25"/>
      <c r="B155" s="25"/>
      <c r="C155" s="25"/>
      <c r="D155" s="25"/>
      <c r="E155" s="26"/>
      <c r="F155" s="26"/>
      <c r="G155" s="25"/>
      <c r="H155" s="25"/>
      <c r="I155" s="25"/>
      <c r="J155" s="25"/>
      <c r="K155" s="26"/>
      <c r="L155" s="26"/>
      <c r="M155" s="25"/>
      <c r="N155" s="25"/>
      <c r="O155" s="26"/>
      <c r="P155" s="25"/>
      <c r="Q155" s="25"/>
      <c r="R155" s="63"/>
      <c r="S155" s="25"/>
    </row>
    <row r="156" spans="1:19" ht="15" customHeight="1" x14ac:dyDescent="0.35">
      <c r="A156" s="25"/>
      <c r="B156" s="25"/>
      <c r="C156" s="25"/>
      <c r="D156" s="25"/>
      <c r="E156" s="26"/>
      <c r="F156" s="26"/>
      <c r="G156" s="25"/>
      <c r="H156" s="25"/>
      <c r="I156" s="25"/>
      <c r="J156" s="25"/>
      <c r="K156" s="26"/>
      <c r="L156" s="26"/>
      <c r="M156" s="25"/>
      <c r="N156" s="25"/>
      <c r="O156" s="26"/>
      <c r="P156" s="25"/>
      <c r="Q156" s="25"/>
      <c r="R156" s="63"/>
      <c r="S156" s="25"/>
    </row>
    <row r="157" spans="1:19" ht="15" customHeight="1" x14ac:dyDescent="0.35">
      <c r="A157" s="25"/>
      <c r="B157" s="25"/>
      <c r="C157" s="25"/>
      <c r="D157" s="25"/>
      <c r="E157" s="26"/>
      <c r="F157" s="26"/>
      <c r="G157" s="25"/>
      <c r="H157" s="25"/>
      <c r="I157" s="25"/>
      <c r="J157" s="25"/>
      <c r="K157" s="26"/>
      <c r="L157" s="26"/>
      <c r="M157" s="25"/>
      <c r="N157" s="25"/>
      <c r="O157" s="26"/>
      <c r="P157" s="25"/>
      <c r="Q157" s="25"/>
      <c r="R157" s="63"/>
      <c r="S157" s="25"/>
    </row>
    <row r="158" spans="1:19" ht="15" customHeight="1" x14ac:dyDescent="0.35">
      <c r="A158" s="25"/>
      <c r="B158" s="25"/>
      <c r="C158" s="25"/>
      <c r="D158" s="25"/>
      <c r="E158" s="26"/>
      <c r="F158" s="26"/>
      <c r="G158" s="25"/>
      <c r="H158" s="25"/>
      <c r="I158" s="25"/>
      <c r="J158" s="25"/>
      <c r="K158" s="26"/>
      <c r="L158" s="26"/>
      <c r="M158" s="25"/>
      <c r="N158" s="25"/>
      <c r="O158" s="26"/>
      <c r="P158" s="25"/>
      <c r="Q158" s="25"/>
      <c r="R158" s="63"/>
      <c r="S158" s="25"/>
    </row>
  </sheetData>
  <sheetProtection algorithmName="SHA-512" hashValue="kzXHR8BgJOt3N4e3wKSo+B3DJfpl1FLkYsKAzJ3+zFWhDOjYJrErQ/BnGWSnTK+MY0Ee+SdzdqVEqsiVDzvrmg==" saltValue="EkhtS/RmqkjjVXB0sePmMA==" spinCount="100000" sheet="1" objects="1" scenarios="1"/>
  <mergeCells count="4">
    <mergeCell ref="U1:BI1"/>
    <mergeCell ref="U51:V51"/>
    <mergeCell ref="X51:Y51"/>
    <mergeCell ref="A1:S1"/>
  </mergeCells>
  <pageMargins left="0.7" right="0.7" top="0.75" bottom="0.75" header="0.3" footer="0.3"/>
  <pageSetup orientation="portrait" r:id="rId9"/>
  <drawing r:id="rId10"/>
  <tableParts count="3">
    <tablePart r:id="rId11"/>
    <tablePart r:id="rId12"/>
    <tablePart r:id="rId13"/>
  </tableParts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 xr:uid="{00000000-0002-0000-0300-000000000000}">
          <x14:formula1>
            <xm:f>'Dropdown Choices'!$E$2:$E$7</xm:f>
          </x14:formula1>
          <xm:sqref>I3:I157</xm:sqref>
        </x14:dataValidation>
        <x14:dataValidation type="list" allowBlank="1" showInputMessage="1" showErrorMessage="1" xr:uid="{00000000-0002-0000-0300-000002000000}">
          <x14:formula1>
            <xm:f>'Dropdown Choices'!$H$2:$H$6</xm:f>
          </x14:formula1>
          <xm:sqref>N3:N159</xm:sqref>
        </x14:dataValidation>
        <x14:dataValidation type="list" allowBlank="1" showInputMessage="1" showErrorMessage="1" xr:uid="{00000000-0002-0000-0300-000003000000}">
          <x14:formula1>
            <xm:f>'Dropdown Choices'!$I$2:$I$5</xm:f>
          </x14:formula1>
          <xm:sqref>P3:P159</xm:sqref>
        </x14:dataValidation>
        <x14:dataValidation type="list" allowBlank="1" showInputMessage="1" showErrorMessage="1" xr:uid="{00000000-0002-0000-0300-000004000000}">
          <x14:formula1>
            <xm:f>'Dropdown Choices'!$J$2:$J$6</xm:f>
          </x14:formula1>
          <xm:sqref>Q3:Q158</xm:sqref>
        </x14:dataValidation>
        <x14:dataValidation type="list" allowBlank="1" showInputMessage="1" showErrorMessage="1" xr:uid="{00000000-0002-0000-0300-000005000000}">
          <x14:formula1>
            <xm:f>'Dropdown Choices'!$K$2:$K$5</xm:f>
          </x14:formula1>
          <xm:sqref>R3:R158</xm:sqref>
        </x14:dataValidation>
        <x14:dataValidation type="list" allowBlank="1" showInputMessage="1" showErrorMessage="1" xr:uid="{00000000-0002-0000-0300-000007000000}">
          <x14:formula1>
            <xm:f>'Dropdown Choices'!$B$2:$B$57</xm:f>
          </x14:formula1>
          <xm:sqref>D3:D157</xm:sqref>
        </x14:dataValidation>
        <x14:dataValidation type="list" allowBlank="1" showInputMessage="1" showErrorMessage="1" xr:uid="{00000000-0002-0000-0300-000008000000}">
          <x14:formula1>
            <xm:f>'Dropdown Choices'!$A$2:$A$19</xm:f>
          </x14:formula1>
          <xm:sqref>C3:C157</xm:sqref>
        </x14:dataValidation>
        <x14:dataValidation type="list" allowBlank="1" showInputMessage="1" showErrorMessage="1" xr:uid="{00000000-0002-0000-0300-000001000000}">
          <x14:formula1>
            <xm:f>'Dropdown Choices'!$D$2:$D$14</xm:f>
          </x14:formula1>
          <xm:sqref>J3:J157</xm:sqref>
        </x14:dataValidation>
        <x14:dataValidation type="list" allowBlank="1" showInputMessage="1" showErrorMessage="1" xr:uid="{00000000-0002-0000-0300-000006000000}">
          <x14:formula1>
            <xm:f>'Dropdown Choices'!$G$2:$G$30</xm:f>
          </x14:formula1>
          <xm:sqref>M3:M158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00"/>
  </sheetPr>
  <dimension ref="A1:BK154"/>
  <sheetViews>
    <sheetView zoomScale="80" zoomScaleNormal="80" workbookViewId="0">
      <pane xSplit="1" topLeftCell="H1" activePane="topRight" state="frozen"/>
      <selection pane="topRight" activeCell="M2" sqref="M1:M1048576"/>
    </sheetView>
  </sheetViews>
  <sheetFormatPr defaultColWidth="20.1796875" defaultRowHeight="15" customHeight="1" x14ac:dyDescent="0.35"/>
  <cols>
    <col min="1" max="1" width="16.7265625" style="37" customWidth="1"/>
    <col min="2" max="2" width="8.453125" style="37" bestFit="1" customWidth="1"/>
    <col min="3" max="3" width="38" style="37" bestFit="1" customWidth="1"/>
    <col min="4" max="4" width="24.26953125" style="37" customWidth="1"/>
    <col min="5" max="5" width="12" style="38" bestFit="1" customWidth="1"/>
    <col min="6" max="6" width="11.81640625" style="38" bestFit="1" customWidth="1"/>
    <col min="7" max="7" width="10.81640625" style="37" customWidth="1"/>
    <col min="8" max="8" width="12.26953125" style="37" bestFit="1" customWidth="1"/>
    <col min="9" max="9" width="12.26953125" style="37" customWidth="1"/>
    <col min="10" max="10" width="41.54296875" style="37" customWidth="1"/>
    <col min="11" max="11" width="12.7265625" style="38" customWidth="1"/>
    <col min="12" max="12" width="13" style="38" bestFit="1" customWidth="1"/>
    <col min="13" max="13" width="33.6328125" style="37" customWidth="1"/>
    <col min="14" max="14" width="27" style="37" customWidth="1"/>
    <col min="15" max="15" width="13.453125" style="38" bestFit="1" customWidth="1"/>
    <col min="16" max="16" width="15.1796875" style="37" customWidth="1"/>
    <col min="17" max="17" width="33.26953125" style="37" bestFit="1" customWidth="1"/>
    <col min="18" max="18" width="23.26953125" style="66" customWidth="1"/>
    <col min="19" max="19" width="26.1796875" style="37" customWidth="1"/>
    <col min="20" max="21" width="1.7265625" style="1" customWidth="1"/>
    <col min="22" max="22" width="43.81640625" style="1" bestFit="1" customWidth="1"/>
    <col min="23" max="23" width="16.1796875" style="1" customWidth="1"/>
    <col min="24" max="24" width="1.7265625" style="1" customWidth="1"/>
    <col min="25" max="25" width="38" style="1" bestFit="1" customWidth="1"/>
    <col min="26" max="26" width="15.7265625" style="1" customWidth="1"/>
    <col min="27" max="27" width="1.81640625" style="1" customWidth="1"/>
    <col min="28" max="28" width="25.7265625" style="1" customWidth="1"/>
    <col min="29" max="29" width="13.7265625" style="4" customWidth="1"/>
    <col min="30" max="44" width="13.7265625" style="1" customWidth="1"/>
    <col min="45" max="45" width="1.7265625" style="1" customWidth="1"/>
    <col min="46" max="46" width="43.7265625" style="1" customWidth="1"/>
    <col min="47" max="47" width="15.7265625" style="1" customWidth="1"/>
    <col min="48" max="48" width="1.7265625" style="1" customWidth="1"/>
    <col min="49" max="50" width="22.453125" style="1" customWidth="1"/>
    <col min="51" max="51" width="1.7265625" style="1" customWidth="1"/>
    <col min="52" max="52" width="18.81640625" style="1" customWidth="1"/>
    <col min="53" max="53" width="15.7265625" style="1" customWidth="1"/>
    <col min="54" max="54" width="1.7265625" style="1" customWidth="1"/>
    <col min="55" max="55" width="30.26953125" style="1" customWidth="1"/>
    <col min="56" max="56" width="11.81640625" style="1" customWidth="1"/>
    <col min="57" max="57" width="1.7265625" style="1" customWidth="1"/>
    <col min="58" max="58" width="33.26953125" style="1" bestFit="1" customWidth="1"/>
    <col min="59" max="63" width="22.26953125" style="1" customWidth="1"/>
    <col min="64" max="16384" width="20.1796875" style="1"/>
  </cols>
  <sheetData>
    <row r="1" spans="1:63" ht="30" customHeight="1" x14ac:dyDescent="0.35">
      <c r="A1" s="83" t="s">
        <v>75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V1" s="74" t="s">
        <v>38</v>
      </c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  <c r="AK1" s="74"/>
      <c r="AL1" s="74"/>
      <c r="AM1" s="74"/>
      <c r="AN1" s="74"/>
      <c r="AO1" s="74"/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</row>
    <row r="2" spans="1:63" ht="29" x14ac:dyDescent="0.35">
      <c r="A2" s="35" t="s">
        <v>102</v>
      </c>
      <c r="B2" s="35" t="s">
        <v>1</v>
      </c>
      <c r="C2" s="35" t="s">
        <v>20</v>
      </c>
      <c r="D2" s="35" t="s">
        <v>2</v>
      </c>
      <c r="E2" s="36" t="s">
        <v>3</v>
      </c>
      <c r="F2" s="36" t="s">
        <v>4</v>
      </c>
      <c r="G2" s="35" t="s">
        <v>5</v>
      </c>
      <c r="H2" s="35" t="s">
        <v>9</v>
      </c>
      <c r="I2" s="35" t="s">
        <v>215</v>
      </c>
      <c r="J2" s="35" t="s">
        <v>216</v>
      </c>
      <c r="K2" s="36" t="s">
        <v>222</v>
      </c>
      <c r="L2" s="36" t="s">
        <v>55</v>
      </c>
      <c r="M2" s="35" t="s">
        <v>6</v>
      </c>
      <c r="N2" s="35" t="s">
        <v>224</v>
      </c>
      <c r="O2" s="36" t="s">
        <v>223</v>
      </c>
      <c r="P2" s="35" t="s">
        <v>201</v>
      </c>
      <c r="Q2" s="35" t="s">
        <v>203</v>
      </c>
      <c r="R2" s="62" t="s">
        <v>228</v>
      </c>
      <c r="S2" s="67" t="s">
        <v>333</v>
      </c>
      <c r="V2" s="2" t="s">
        <v>0</v>
      </c>
      <c r="W2" s="8" t="s">
        <v>225</v>
      </c>
      <c r="X2"/>
      <c r="Y2" s="7" t="s">
        <v>20</v>
      </c>
      <c r="Z2" s="8" t="s">
        <v>35</v>
      </c>
      <c r="AB2" s="48" t="s">
        <v>37</v>
      </c>
      <c r="AC2" s="5" t="s">
        <v>26</v>
      </c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T2" s="5" t="s">
        <v>217</v>
      </c>
      <c r="AU2" s="6" t="s">
        <v>35</v>
      </c>
      <c r="AV2"/>
      <c r="AW2" s="5" t="s">
        <v>2</v>
      </c>
      <c r="AX2" s="6" t="s">
        <v>36</v>
      </c>
      <c r="AZ2" s="7" t="s">
        <v>201</v>
      </c>
      <c r="BA2" s="6" t="s">
        <v>35</v>
      </c>
      <c r="BB2"/>
      <c r="BC2" s="2" t="s">
        <v>226</v>
      </c>
      <c r="BD2" t="s">
        <v>35</v>
      </c>
      <c r="BE2"/>
      <c r="BF2" s="2" t="s">
        <v>35</v>
      </c>
      <c r="BG2" s="5" t="s">
        <v>10</v>
      </c>
      <c r="BH2"/>
      <c r="BI2"/>
      <c r="BJ2"/>
      <c r="BK2"/>
    </row>
    <row r="3" spans="1:63" ht="14.5" x14ac:dyDescent="0.35">
      <c r="A3" s="25" t="s">
        <v>27</v>
      </c>
      <c r="B3" s="25" t="s">
        <v>11</v>
      </c>
      <c r="C3" s="25" t="s">
        <v>115</v>
      </c>
      <c r="D3" s="25" t="s">
        <v>153</v>
      </c>
      <c r="E3" s="26">
        <v>42463</v>
      </c>
      <c r="F3" s="26">
        <v>42469</v>
      </c>
      <c r="G3" s="25">
        <f>Apr[[#This Row],[Stop Date]]-Apr[[#This Row],[Start Date]]+1</f>
        <v>7</v>
      </c>
      <c r="H3" s="25" t="s">
        <v>12</v>
      </c>
      <c r="I3" s="29"/>
      <c r="J3" s="25" t="s">
        <v>219</v>
      </c>
      <c r="K3" s="26" t="s">
        <v>352</v>
      </c>
      <c r="L3" s="26" t="s">
        <v>14</v>
      </c>
      <c r="M3" s="25" t="s">
        <v>243</v>
      </c>
      <c r="N3" s="29" t="s">
        <v>13</v>
      </c>
      <c r="O3" s="26">
        <v>42434</v>
      </c>
      <c r="P3" s="25" t="s">
        <v>8</v>
      </c>
      <c r="Q3" s="25" t="s">
        <v>204</v>
      </c>
      <c r="R3" s="63" t="s">
        <v>13</v>
      </c>
      <c r="S3" s="104"/>
      <c r="V3" s="3" t="s">
        <v>27</v>
      </c>
      <c r="W3">
        <v>1</v>
      </c>
      <c r="X3"/>
      <c r="Y3" s="3" t="s">
        <v>115</v>
      </c>
      <c r="Z3">
        <v>3</v>
      </c>
      <c r="AB3" s="5" t="s">
        <v>2</v>
      </c>
      <c r="AC3" s="6" t="s">
        <v>12</v>
      </c>
      <c r="AD3" s="6" t="s">
        <v>342</v>
      </c>
      <c r="AE3" s="6" t="s">
        <v>349</v>
      </c>
      <c r="AF3" s="6" t="s">
        <v>23</v>
      </c>
      <c r="AG3"/>
      <c r="AH3"/>
      <c r="AI3"/>
      <c r="AJ3" s="6"/>
      <c r="AK3" s="6"/>
      <c r="AL3" s="6"/>
      <c r="AM3" s="6"/>
      <c r="AN3" s="6"/>
      <c r="AO3" s="6"/>
      <c r="AP3" s="6"/>
      <c r="AQ3" s="6"/>
      <c r="AR3" s="6"/>
      <c r="AT3" s="3" t="s">
        <v>219</v>
      </c>
      <c r="AU3">
        <v>3</v>
      </c>
      <c r="AV3"/>
      <c r="AW3" s="3" t="s">
        <v>153</v>
      </c>
      <c r="AX3">
        <v>17</v>
      </c>
      <c r="AZ3" s="3" t="s">
        <v>8</v>
      </c>
      <c r="BA3">
        <v>3</v>
      </c>
      <c r="BB3"/>
      <c r="BC3" s="3" t="s">
        <v>13</v>
      </c>
      <c r="BD3">
        <v>4</v>
      </c>
      <c r="BE3"/>
      <c r="BF3" s="5" t="s">
        <v>203</v>
      </c>
      <c r="BG3" t="s">
        <v>14</v>
      </c>
      <c r="BH3" t="s">
        <v>111</v>
      </c>
      <c r="BI3" t="s">
        <v>13</v>
      </c>
      <c r="BJ3" s="6" t="s">
        <v>23</v>
      </c>
      <c r="BK3"/>
    </row>
    <row r="4" spans="1:63" ht="15" customHeight="1" x14ac:dyDescent="0.35">
      <c r="A4" s="101" t="s">
        <v>28</v>
      </c>
      <c r="B4" s="101" t="s">
        <v>18</v>
      </c>
      <c r="C4" s="25" t="s">
        <v>115</v>
      </c>
      <c r="D4" s="25" t="s">
        <v>136</v>
      </c>
      <c r="E4" s="102">
        <v>42465</v>
      </c>
      <c r="F4" s="102">
        <v>42467</v>
      </c>
      <c r="G4" s="25">
        <f>Apr[[#This Row],[Stop Date]]-Apr[[#This Row],[Start Date]]+1</f>
        <v>3</v>
      </c>
      <c r="H4" s="101" t="s">
        <v>342</v>
      </c>
      <c r="I4" s="29"/>
      <c r="J4" s="25" t="s">
        <v>219</v>
      </c>
      <c r="K4" s="102">
        <v>42465</v>
      </c>
      <c r="L4" s="102" t="s">
        <v>14</v>
      </c>
      <c r="M4" s="101" t="s">
        <v>70</v>
      </c>
      <c r="N4" s="29" t="s">
        <v>13</v>
      </c>
      <c r="O4" s="102">
        <v>42434</v>
      </c>
      <c r="P4" s="101" t="s">
        <v>7</v>
      </c>
      <c r="Q4" s="25" t="s">
        <v>206</v>
      </c>
      <c r="R4" s="63" t="s">
        <v>111</v>
      </c>
      <c r="S4" s="104"/>
      <c r="V4" s="3" t="s">
        <v>28</v>
      </c>
      <c r="W4">
        <v>1</v>
      </c>
      <c r="X4"/>
      <c r="Y4" s="3" t="s">
        <v>51</v>
      </c>
      <c r="Z4">
        <v>1</v>
      </c>
      <c r="AB4" s="3" t="s">
        <v>153</v>
      </c>
      <c r="AC4">
        <v>1</v>
      </c>
      <c r="AD4"/>
      <c r="AE4">
        <v>1</v>
      </c>
      <c r="AF4">
        <v>2</v>
      </c>
      <c r="AG4"/>
      <c r="AH4"/>
      <c r="AI4"/>
      <c r="AJ4"/>
      <c r="AK4"/>
      <c r="AL4"/>
      <c r="AM4"/>
      <c r="AN4"/>
      <c r="AO4"/>
      <c r="AP4"/>
      <c r="AQ4"/>
      <c r="AR4"/>
      <c r="AT4" s="3" t="s">
        <v>350</v>
      </c>
      <c r="AU4">
        <v>1</v>
      </c>
      <c r="AV4"/>
      <c r="AW4" s="3" t="s">
        <v>136</v>
      </c>
      <c r="AX4">
        <v>3</v>
      </c>
      <c r="AZ4" s="3" t="s">
        <v>7</v>
      </c>
      <c r="BA4">
        <v>1</v>
      </c>
      <c r="BB4"/>
      <c r="BC4" s="3" t="s">
        <v>23</v>
      </c>
      <c r="BD4">
        <v>4</v>
      </c>
      <c r="BE4"/>
      <c r="BF4" s="3" t="s">
        <v>205</v>
      </c>
      <c r="BG4"/>
      <c r="BH4"/>
      <c r="BI4">
        <v>1</v>
      </c>
      <c r="BJ4">
        <v>1</v>
      </c>
      <c r="BK4"/>
    </row>
    <row r="5" spans="1:63" ht="14.5" x14ac:dyDescent="0.35">
      <c r="A5" s="25" t="s">
        <v>29</v>
      </c>
      <c r="B5" s="25" t="s">
        <v>22</v>
      </c>
      <c r="C5" s="25" t="s">
        <v>51</v>
      </c>
      <c r="D5" s="25" t="s">
        <v>127</v>
      </c>
      <c r="E5" s="26">
        <v>42481</v>
      </c>
      <c r="F5" s="26">
        <v>42490</v>
      </c>
      <c r="G5" s="25">
        <f>Apr[[#This Row],[Stop Date]]-Apr[[#This Row],[Start Date]]+1</f>
        <v>10</v>
      </c>
      <c r="H5" s="25" t="s">
        <v>12</v>
      </c>
      <c r="I5" s="29"/>
      <c r="J5" s="25" t="s">
        <v>350</v>
      </c>
      <c r="K5" s="26">
        <v>42481</v>
      </c>
      <c r="L5" s="26" t="s">
        <v>14</v>
      </c>
      <c r="M5" s="105" t="s">
        <v>353</v>
      </c>
      <c r="N5" s="29" t="s">
        <v>13</v>
      </c>
      <c r="O5" s="26">
        <v>42485</v>
      </c>
      <c r="P5" s="25" t="s">
        <v>8</v>
      </c>
      <c r="Q5" s="25" t="s">
        <v>204</v>
      </c>
      <c r="R5" s="63" t="s">
        <v>14</v>
      </c>
      <c r="S5" s="104"/>
      <c r="V5" s="3" t="s">
        <v>29</v>
      </c>
      <c r="W5">
        <v>1</v>
      </c>
      <c r="X5"/>
      <c r="Y5" s="3" t="s">
        <v>23</v>
      </c>
      <c r="Z5">
        <v>4</v>
      </c>
      <c r="AB5" s="3" t="s">
        <v>136</v>
      </c>
      <c r="AC5"/>
      <c r="AD5">
        <v>1</v>
      </c>
      <c r="AE5"/>
      <c r="AF5">
        <v>1</v>
      </c>
      <c r="AG5"/>
      <c r="AH5"/>
      <c r="AI5"/>
      <c r="AJ5"/>
      <c r="AK5"/>
      <c r="AL5"/>
      <c r="AM5"/>
      <c r="AN5"/>
      <c r="AO5"/>
      <c r="AP5"/>
      <c r="AQ5"/>
      <c r="AR5"/>
      <c r="AT5" s="3" t="s">
        <v>23</v>
      </c>
      <c r="AU5">
        <v>4</v>
      </c>
      <c r="AV5"/>
      <c r="AW5" s="3" t="s">
        <v>127</v>
      </c>
      <c r="AX5">
        <v>10</v>
      </c>
      <c r="AZ5" s="3" t="s">
        <v>23</v>
      </c>
      <c r="BA5">
        <v>4</v>
      </c>
      <c r="BB5"/>
      <c r="BC5"/>
      <c r="BD5"/>
      <c r="BE5"/>
      <c r="BF5" s="3" t="s">
        <v>204</v>
      </c>
      <c r="BG5">
        <v>1</v>
      </c>
      <c r="BH5"/>
      <c r="BI5">
        <v>1</v>
      </c>
      <c r="BJ5">
        <v>2</v>
      </c>
      <c r="BK5"/>
    </row>
    <row r="6" spans="1:63" ht="15" customHeight="1" x14ac:dyDescent="0.35">
      <c r="A6" s="25" t="s">
        <v>30</v>
      </c>
      <c r="B6" s="25" t="s">
        <v>348</v>
      </c>
      <c r="C6" s="25" t="s">
        <v>115</v>
      </c>
      <c r="D6" s="25" t="s">
        <v>153</v>
      </c>
      <c r="E6" s="26">
        <v>42463</v>
      </c>
      <c r="F6" s="26">
        <v>42472</v>
      </c>
      <c r="G6" s="25">
        <f>Apr[[#This Row],[Stop Date]]-Apr[[#This Row],[Start Date]]+1</f>
        <v>10</v>
      </c>
      <c r="H6" s="25" t="s">
        <v>349</v>
      </c>
      <c r="I6" s="29"/>
      <c r="J6" s="25" t="s">
        <v>219</v>
      </c>
      <c r="K6" s="26">
        <v>42463</v>
      </c>
      <c r="L6" s="26" t="s">
        <v>14</v>
      </c>
      <c r="M6" s="25" t="s">
        <v>19</v>
      </c>
      <c r="N6" s="29" t="s">
        <v>13</v>
      </c>
      <c r="O6" s="26">
        <v>42434</v>
      </c>
      <c r="P6" s="25" t="s">
        <v>8</v>
      </c>
      <c r="Q6" s="25" t="s">
        <v>205</v>
      </c>
      <c r="R6" s="63" t="s">
        <v>13</v>
      </c>
      <c r="S6" s="104"/>
      <c r="V6" s="3" t="s">
        <v>30</v>
      </c>
      <c r="W6">
        <v>1</v>
      </c>
      <c r="X6"/>
      <c r="Y6"/>
      <c r="Z6"/>
      <c r="AB6" s="3" t="s">
        <v>127</v>
      </c>
      <c r="AC6">
        <v>1</v>
      </c>
      <c r="AD6"/>
      <c r="AE6"/>
      <c r="AF6">
        <v>1</v>
      </c>
      <c r="AG6"/>
      <c r="AH6"/>
      <c r="AI6"/>
      <c r="AJ6"/>
      <c r="AK6"/>
      <c r="AL6"/>
      <c r="AM6"/>
      <c r="AN6"/>
      <c r="AO6"/>
      <c r="AP6"/>
      <c r="AQ6"/>
      <c r="AR6"/>
      <c r="AT6"/>
      <c r="AU6"/>
      <c r="AV6"/>
      <c r="AW6" s="3" t="s">
        <v>23</v>
      </c>
      <c r="AX6">
        <v>30</v>
      </c>
      <c r="AZ6"/>
      <c r="BA6"/>
      <c r="BB6"/>
      <c r="BC6"/>
      <c r="BD6"/>
      <c r="BE6"/>
      <c r="BF6" s="3" t="s">
        <v>206</v>
      </c>
      <c r="BG6"/>
      <c r="BH6">
        <v>1</v>
      </c>
      <c r="BI6"/>
      <c r="BJ6">
        <v>1</v>
      </c>
      <c r="BK6"/>
    </row>
    <row r="7" spans="1:63" ht="15" customHeight="1" x14ac:dyDescent="0.35">
      <c r="A7" s="25"/>
      <c r="B7" s="25"/>
      <c r="C7" s="25"/>
      <c r="D7" s="25"/>
      <c r="E7" s="26"/>
      <c r="F7" s="26"/>
      <c r="G7" s="25"/>
      <c r="H7" s="25"/>
      <c r="I7" s="25"/>
      <c r="J7" s="25"/>
      <c r="K7" s="26"/>
      <c r="L7" s="26"/>
      <c r="M7" s="25"/>
      <c r="N7" s="25"/>
      <c r="O7" s="26"/>
      <c r="P7" s="25"/>
      <c r="Q7" s="25"/>
      <c r="R7" s="63"/>
      <c r="S7" s="25"/>
      <c r="V7" s="3" t="s">
        <v>23</v>
      </c>
      <c r="W7">
        <v>4</v>
      </c>
      <c r="X7"/>
      <c r="Y7"/>
      <c r="Z7"/>
      <c r="AB7" s="3" t="s">
        <v>23</v>
      </c>
      <c r="AC7">
        <v>2</v>
      </c>
      <c r="AD7">
        <v>1</v>
      </c>
      <c r="AE7">
        <v>1</v>
      </c>
      <c r="AF7">
        <v>4</v>
      </c>
      <c r="AG7"/>
      <c r="AH7"/>
      <c r="AI7"/>
      <c r="AJ7"/>
      <c r="AK7"/>
      <c r="AL7"/>
      <c r="AM7"/>
      <c r="AN7"/>
      <c r="AO7"/>
      <c r="AP7"/>
      <c r="AQ7"/>
      <c r="AR7"/>
      <c r="AT7"/>
      <c r="AU7"/>
      <c r="AV7"/>
      <c r="AW7"/>
      <c r="AX7"/>
      <c r="AZ7"/>
      <c r="BA7"/>
      <c r="BB7"/>
      <c r="BC7"/>
      <c r="BD7"/>
      <c r="BE7"/>
      <c r="BF7" s="39" t="s">
        <v>23</v>
      </c>
      <c r="BG7" s="40">
        <v>1</v>
      </c>
      <c r="BH7" s="40">
        <v>1</v>
      </c>
      <c r="BI7" s="40">
        <v>2</v>
      </c>
      <c r="BJ7" s="40">
        <v>4</v>
      </c>
      <c r="BK7"/>
    </row>
    <row r="8" spans="1:63" ht="15" customHeight="1" x14ac:dyDescent="0.35">
      <c r="A8" s="25"/>
      <c r="B8" s="25"/>
      <c r="C8" s="25"/>
      <c r="D8" s="25"/>
      <c r="E8" s="26"/>
      <c r="F8" s="26"/>
      <c r="G8" s="25"/>
      <c r="H8" s="25"/>
      <c r="I8" s="25"/>
      <c r="J8" s="25"/>
      <c r="K8" s="26"/>
      <c r="L8" s="26"/>
      <c r="M8" s="25"/>
      <c r="N8" s="25"/>
      <c r="O8" s="26"/>
      <c r="P8" s="25"/>
      <c r="Q8" s="25"/>
      <c r="R8" s="63"/>
      <c r="S8" s="25"/>
      <c r="V8"/>
      <c r="W8"/>
      <c r="X8"/>
      <c r="Y8"/>
      <c r="Z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T8"/>
      <c r="AU8"/>
      <c r="AV8"/>
      <c r="AW8"/>
      <c r="AX8"/>
      <c r="AZ8"/>
      <c r="BA8"/>
      <c r="BB8"/>
      <c r="BC8"/>
      <c r="BD8"/>
      <c r="BE8"/>
      <c r="BF8"/>
      <c r="BG8"/>
      <c r="BH8"/>
      <c r="BI8"/>
      <c r="BJ8"/>
      <c r="BK8"/>
    </row>
    <row r="9" spans="1:63" ht="14.5" x14ac:dyDescent="0.35">
      <c r="A9" s="25"/>
      <c r="B9" s="25"/>
      <c r="C9" s="25"/>
      <c r="D9" s="25"/>
      <c r="E9" s="26"/>
      <c r="F9" s="26"/>
      <c r="G9" s="25"/>
      <c r="H9" s="25"/>
      <c r="I9" s="25"/>
      <c r="J9" s="25"/>
      <c r="K9" s="26"/>
      <c r="L9" s="26"/>
      <c r="M9" s="25"/>
      <c r="N9" s="25"/>
      <c r="O9" s="26"/>
      <c r="P9" s="25"/>
      <c r="Q9" s="25"/>
      <c r="R9" s="63"/>
      <c r="S9" s="25"/>
      <c r="V9"/>
      <c r="W9"/>
      <c r="X9" s="40"/>
      <c r="Y9"/>
      <c r="Z9"/>
      <c r="AB9"/>
      <c r="AC9"/>
      <c r="AD9"/>
      <c r="AE9"/>
      <c r="AF9"/>
      <c r="AG9"/>
      <c r="AH9"/>
      <c r="AI9" s="40"/>
      <c r="AJ9" s="40"/>
      <c r="AK9" s="40"/>
      <c r="AL9" s="40"/>
      <c r="AM9" s="40"/>
      <c r="AN9" s="40"/>
      <c r="AO9" s="40"/>
      <c r="AP9" s="40"/>
      <c r="AQ9" s="40"/>
      <c r="AR9" s="40"/>
      <c r="AT9" s="40"/>
      <c r="AU9" s="40"/>
      <c r="AV9" s="40"/>
      <c r="AW9"/>
      <c r="AX9"/>
      <c r="AZ9" s="40"/>
      <c r="BA9" s="40"/>
      <c r="BB9" s="40"/>
      <c r="BC9" s="40"/>
      <c r="BD9" s="40"/>
      <c r="BE9" s="40"/>
      <c r="BF9"/>
      <c r="BG9"/>
      <c r="BH9"/>
      <c r="BI9"/>
      <c r="BJ9" s="40"/>
    </row>
    <row r="10" spans="1:63" ht="15" customHeight="1" x14ac:dyDescent="0.35">
      <c r="A10" s="25"/>
      <c r="B10" s="25"/>
      <c r="C10" s="25"/>
      <c r="D10" s="25"/>
      <c r="E10" s="26"/>
      <c r="F10" s="26"/>
      <c r="G10" s="25"/>
      <c r="H10" s="25"/>
      <c r="I10" s="25"/>
      <c r="J10" s="25"/>
      <c r="K10" s="26"/>
      <c r="L10" s="26"/>
      <c r="M10" s="25"/>
      <c r="N10" s="25"/>
      <c r="O10" s="26"/>
      <c r="P10" s="25"/>
      <c r="Q10" s="25"/>
      <c r="R10" s="63"/>
      <c r="S10" s="25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T10"/>
      <c r="AU10"/>
      <c r="AV10"/>
      <c r="AW10"/>
      <c r="AX10"/>
      <c r="AZ10"/>
      <c r="BA10"/>
      <c r="BB10"/>
      <c r="BC10"/>
      <c r="BD10"/>
      <c r="BE10"/>
      <c r="BF10"/>
      <c r="BG10"/>
      <c r="BJ10"/>
    </row>
    <row r="11" spans="1:63" ht="15" customHeight="1" x14ac:dyDescent="0.35">
      <c r="A11" s="25"/>
      <c r="B11" s="25"/>
      <c r="C11" s="25"/>
      <c r="D11" s="25"/>
      <c r="E11" s="26"/>
      <c r="F11" s="26"/>
      <c r="G11" s="25"/>
      <c r="H11" s="25"/>
      <c r="I11" s="25"/>
      <c r="J11" s="25"/>
      <c r="K11" s="26"/>
      <c r="L11" s="26"/>
      <c r="M11" s="25"/>
      <c r="N11" s="25"/>
      <c r="O11" s="26"/>
      <c r="P11" s="25"/>
      <c r="Q11" s="25"/>
      <c r="R11" s="63"/>
      <c r="S11" s="25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T11"/>
      <c r="AU11"/>
      <c r="AV11"/>
      <c r="AW11"/>
      <c r="AX11"/>
      <c r="AZ11"/>
      <c r="BA11"/>
      <c r="BB11"/>
      <c r="BC11"/>
      <c r="BD11"/>
      <c r="BE11"/>
      <c r="BF11"/>
      <c r="BG11"/>
      <c r="BJ11"/>
    </row>
    <row r="12" spans="1:63" ht="15" customHeight="1" x14ac:dyDescent="0.35">
      <c r="A12" s="25"/>
      <c r="B12" s="25"/>
      <c r="C12" s="25"/>
      <c r="D12" s="25"/>
      <c r="E12" s="26"/>
      <c r="F12" s="26"/>
      <c r="G12" s="25"/>
      <c r="H12" s="25"/>
      <c r="I12" s="25"/>
      <c r="J12" s="25"/>
      <c r="K12" s="26"/>
      <c r="L12" s="26"/>
      <c r="M12" s="25"/>
      <c r="N12" s="25"/>
      <c r="O12" s="26"/>
      <c r="P12" s="25"/>
      <c r="Q12" s="25"/>
      <c r="R12" s="63"/>
      <c r="S12" s="25"/>
      <c r="V12"/>
      <c r="W12"/>
      <c r="X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T12"/>
      <c r="AU12"/>
      <c r="AV12"/>
      <c r="AW12"/>
      <c r="AX12"/>
      <c r="AZ12"/>
      <c r="BA12"/>
      <c r="BB12"/>
      <c r="BC12"/>
      <c r="BD12"/>
      <c r="BE12"/>
      <c r="BF12"/>
      <c r="BG12"/>
      <c r="BJ12"/>
    </row>
    <row r="13" spans="1:63" ht="15" customHeight="1" x14ac:dyDescent="0.35">
      <c r="A13" s="25"/>
      <c r="B13" s="25"/>
      <c r="C13" s="25"/>
      <c r="D13" s="25"/>
      <c r="E13" s="26"/>
      <c r="F13" s="26"/>
      <c r="G13" s="25"/>
      <c r="H13" s="25"/>
      <c r="I13" s="25"/>
      <c r="J13" s="25"/>
      <c r="K13" s="26"/>
      <c r="L13" s="26"/>
      <c r="M13" s="25"/>
      <c r="N13" s="25"/>
      <c r="O13" s="26"/>
      <c r="P13" s="25"/>
      <c r="Q13" s="25"/>
      <c r="R13" s="63"/>
      <c r="S13" s="25"/>
      <c r="T13"/>
      <c r="U13"/>
      <c r="V13"/>
      <c r="W13"/>
      <c r="X13"/>
      <c r="Z13"/>
      <c r="AA13"/>
      <c r="AB13"/>
      <c r="AC13"/>
      <c r="AD13"/>
      <c r="AE13"/>
      <c r="AF13"/>
      <c r="AG13"/>
      <c r="AH13"/>
      <c r="AI13"/>
      <c r="AT13"/>
      <c r="AU13"/>
      <c r="AV13"/>
      <c r="AZ13"/>
      <c r="BA13"/>
      <c r="BB13"/>
      <c r="BC13"/>
      <c r="BD13"/>
      <c r="BE13"/>
      <c r="BJ13"/>
    </row>
    <row r="14" spans="1:63" ht="15" customHeight="1" x14ac:dyDescent="0.35">
      <c r="A14" s="25"/>
      <c r="B14" s="25"/>
      <c r="C14" s="25"/>
      <c r="D14" s="25"/>
      <c r="E14" s="26"/>
      <c r="F14" s="26"/>
      <c r="G14" s="25"/>
      <c r="H14" s="25"/>
      <c r="I14" s="25"/>
      <c r="J14" s="25"/>
      <c r="K14" s="26"/>
      <c r="L14" s="26"/>
      <c r="M14" s="25"/>
      <c r="N14" s="25"/>
      <c r="O14" s="26"/>
      <c r="P14" s="25"/>
      <c r="Q14" s="25"/>
      <c r="R14" s="63"/>
      <c r="S14" s="25"/>
      <c r="T14"/>
      <c r="U14"/>
      <c r="V14"/>
      <c r="W14"/>
      <c r="X14"/>
      <c r="Z14"/>
      <c r="AA14"/>
      <c r="AT14"/>
      <c r="AU14"/>
      <c r="AV14"/>
      <c r="AZ14"/>
      <c r="BA14"/>
      <c r="BB14"/>
      <c r="BC14"/>
      <c r="BD14"/>
      <c r="BE14"/>
      <c r="BJ14"/>
    </row>
    <row r="15" spans="1:63" ht="15" customHeight="1" x14ac:dyDescent="0.35">
      <c r="A15" s="25"/>
      <c r="B15" s="25"/>
      <c r="C15" s="25"/>
      <c r="D15" s="25"/>
      <c r="E15" s="26"/>
      <c r="F15" s="26"/>
      <c r="G15" s="25"/>
      <c r="H15" s="25"/>
      <c r="I15" s="25"/>
      <c r="J15" s="25"/>
      <c r="K15" s="26"/>
      <c r="L15" s="26"/>
      <c r="M15" s="25"/>
      <c r="N15" s="25"/>
      <c r="O15" s="26"/>
      <c r="P15" s="25"/>
      <c r="Q15" s="25"/>
      <c r="R15" s="63"/>
      <c r="S15" s="25"/>
      <c r="T15"/>
      <c r="U15"/>
      <c r="V15"/>
      <c r="W15"/>
      <c r="X15"/>
      <c r="Z15"/>
      <c r="AA15"/>
      <c r="AT15"/>
      <c r="AU15"/>
      <c r="AV15"/>
      <c r="AZ15"/>
      <c r="BA15"/>
      <c r="BB15"/>
      <c r="BC15"/>
      <c r="BD15"/>
      <c r="BE15"/>
      <c r="BJ15"/>
    </row>
    <row r="16" spans="1:63" ht="15" customHeight="1" x14ac:dyDescent="0.35">
      <c r="A16" s="25"/>
      <c r="B16" s="25"/>
      <c r="C16" s="25"/>
      <c r="D16" s="25"/>
      <c r="E16" s="26"/>
      <c r="F16" s="26"/>
      <c r="G16" s="25"/>
      <c r="H16" s="25"/>
      <c r="I16" s="25"/>
      <c r="J16" s="25"/>
      <c r="K16" s="26"/>
      <c r="L16" s="26"/>
      <c r="M16" s="25"/>
      <c r="N16" s="25"/>
      <c r="O16" s="26"/>
      <c r="P16" s="25"/>
      <c r="Q16" s="25"/>
      <c r="R16" s="63"/>
      <c r="S16" s="25"/>
      <c r="T16"/>
      <c r="U16"/>
      <c r="V16"/>
      <c r="W16"/>
      <c r="X16"/>
      <c r="Z16"/>
      <c r="AA16"/>
      <c r="AT16"/>
      <c r="AU16"/>
      <c r="AV16"/>
      <c r="AZ16"/>
      <c r="BA16"/>
      <c r="BB16"/>
      <c r="BC16"/>
      <c r="BD16"/>
      <c r="BE16"/>
      <c r="BJ16"/>
    </row>
    <row r="17" spans="1:62" ht="15" customHeight="1" x14ac:dyDescent="0.35">
      <c r="A17" s="25"/>
      <c r="B17" s="25"/>
      <c r="C17" s="25"/>
      <c r="D17" s="25"/>
      <c r="E17" s="26"/>
      <c r="F17" s="26"/>
      <c r="G17" s="25"/>
      <c r="H17" s="25"/>
      <c r="I17" s="25"/>
      <c r="J17" s="25"/>
      <c r="K17" s="26"/>
      <c r="L17" s="26"/>
      <c r="M17" s="25"/>
      <c r="N17" s="25"/>
      <c r="O17" s="26"/>
      <c r="P17" s="25"/>
      <c r="Q17" s="25"/>
      <c r="R17" s="63"/>
      <c r="S17" s="25"/>
      <c r="T17"/>
      <c r="U17"/>
      <c r="V17"/>
      <c r="W17"/>
      <c r="X17"/>
      <c r="Z17"/>
      <c r="AA17"/>
      <c r="AT17"/>
      <c r="AU17"/>
      <c r="AV17"/>
      <c r="AZ17"/>
      <c r="BA17"/>
      <c r="BB17"/>
      <c r="BC17"/>
      <c r="BD17"/>
      <c r="BE17"/>
      <c r="BJ17"/>
    </row>
    <row r="18" spans="1:62" ht="15" customHeight="1" x14ac:dyDescent="0.35">
      <c r="A18" s="25"/>
      <c r="B18" s="25"/>
      <c r="C18" s="25"/>
      <c r="D18" s="25"/>
      <c r="E18" s="26"/>
      <c r="F18" s="26"/>
      <c r="G18" s="25"/>
      <c r="H18" s="25"/>
      <c r="I18" s="25"/>
      <c r="J18" s="25"/>
      <c r="K18" s="26"/>
      <c r="L18" s="26"/>
      <c r="M18" s="25"/>
      <c r="N18" s="25"/>
      <c r="O18" s="26"/>
      <c r="P18" s="25"/>
      <c r="Q18" s="25"/>
      <c r="R18" s="63"/>
      <c r="S18" s="25"/>
      <c r="T18"/>
      <c r="U18"/>
      <c r="V18"/>
      <c r="W18"/>
      <c r="X18"/>
      <c r="Z18"/>
      <c r="AT18"/>
      <c r="AU18"/>
      <c r="AV18"/>
      <c r="AZ18"/>
      <c r="BA18"/>
      <c r="BB18"/>
      <c r="BC18"/>
      <c r="BD18"/>
      <c r="BE18"/>
      <c r="BJ18"/>
    </row>
    <row r="19" spans="1:62" ht="15" customHeight="1" x14ac:dyDescent="0.35">
      <c r="A19" s="25"/>
      <c r="B19" s="25"/>
      <c r="C19" s="25"/>
      <c r="D19" s="25"/>
      <c r="E19" s="26"/>
      <c r="F19" s="26"/>
      <c r="G19" s="25"/>
      <c r="H19" s="25"/>
      <c r="I19" s="25"/>
      <c r="J19" s="25"/>
      <c r="K19" s="26"/>
      <c r="L19" s="26"/>
      <c r="M19" s="25"/>
      <c r="N19" s="25"/>
      <c r="O19" s="26"/>
      <c r="P19" s="25"/>
      <c r="Q19" s="25"/>
      <c r="R19" s="63"/>
      <c r="S19" s="25"/>
      <c r="T19"/>
      <c r="U19"/>
      <c r="V19"/>
      <c r="W19"/>
      <c r="X19"/>
      <c r="AT19"/>
      <c r="AU19"/>
      <c r="AV19"/>
      <c r="AZ19"/>
      <c r="BA19"/>
      <c r="BB19"/>
      <c r="BC19"/>
      <c r="BD19"/>
      <c r="BE19"/>
      <c r="BJ19"/>
    </row>
    <row r="20" spans="1:62" ht="15" customHeight="1" x14ac:dyDescent="0.35">
      <c r="A20" s="28"/>
      <c r="B20" s="29"/>
      <c r="C20" s="29"/>
      <c r="D20" s="29"/>
      <c r="E20" s="30"/>
      <c r="F20" s="30"/>
      <c r="G20" s="29"/>
      <c r="H20" s="29"/>
      <c r="I20" s="29"/>
      <c r="J20" s="29"/>
      <c r="K20" s="30"/>
      <c r="L20" s="30"/>
      <c r="M20" s="29"/>
      <c r="N20" s="29"/>
      <c r="O20" s="30"/>
      <c r="P20" s="29"/>
      <c r="Q20" s="29"/>
      <c r="R20" s="64"/>
      <c r="S20" s="25"/>
      <c r="T20"/>
      <c r="U20"/>
      <c r="BJ20"/>
    </row>
    <row r="21" spans="1:62" ht="15" customHeight="1" x14ac:dyDescent="0.35">
      <c r="A21" s="28"/>
      <c r="B21" s="29"/>
      <c r="C21" s="29"/>
      <c r="D21" s="29"/>
      <c r="E21" s="30"/>
      <c r="F21" s="30"/>
      <c r="G21" s="29"/>
      <c r="H21" s="29"/>
      <c r="I21" s="29"/>
      <c r="J21" s="29"/>
      <c r="K21" s="30"/>
      <c r="L21" s="30"/>
      <c r="M21" s="29"/>
      <c r="N21" s="29"/>
      <c r="O21" s="30"/>
      <c r="P21" s="29"/>
      <c r="Q21" s="29"/>
      <c r="R21" s="63"/>
      <c r="S21" s="25"/>
      <c r="T21"/>
      <c r="U21"/>
      <c r="BJ21"/>
    </row>
    <row r="22" spans="1:62" ht="15" customHeight="1" x14ac:dyDescent="0.35">
      <c r="A22" s="25"/>
      <c r="B22" s="25"/>
      <c r="C22" s="25"/>
      <c r="D22" s="25"/>
      <c r="E22" s="26"/>
      <c r="F22" s="26"/>
      <c r="G22" s="25"/>
      <c r="H22" s="25"/>
      <c r="I22" s="25"/>
      <c r="J22" s="25"/>
      <c r="K22" s="26"/>
      <c r="L22" s="26"/>
      <c r="M22" s="25"/>
      <c r="N22" s="25"/>
      <c r="O22" s="26"/>
      <c r="P22" s="25"/>
      <c r="Q22" s="25"/>
      <c r="R22" s="65"/>
      <c r="S22" s="27"/>
      <c r="T22"/>
      <c r="U22"/>
    </row>
    <row r="23" spans="1:62" ht="15" customHeight="1" x14ac:dyDescent="0.35">
      <c r="A23" s="25"/>
      <c r="B23" s="25"/>
      <c r="C23" s="25"/>
      <c r="D23" s="25"/>
      <c r="E23" s="26"/>
      <c r="F23" s="26"/>
      <c r="G23" s="25"/>
      <c r="H23" s="25"/>
      <c r="I23" s="25"/>
      <c r="J23" s="25"/>
      <c r="K23" s="26"/>
      <c r="L23" s="26"/>
      <c r="M23" s="25"/>
      <c r="N23" s="25"/>
      <c r="O23" s="26"/>
      <c r="P23" s="25"/>
      <c r="Q23" s="25"/>
      <c r="R23" s="65"/>
      <c r="S23" s="27"/>
      <c r="T23"/>
      <c r="U23"/>
    </row>
    <row r="24" spans="1:62" ht="15" customHeight="1" x14ac:dyDescent="0.35">
      <c r="A24" s="25"/>
      <c r="B24" s="25"/>
      <c r="C24" s="25"/>
      <c r="D24" s="25"/>
      <c r="E24" s="26"/>
      <c r="F24" s="26"/>
      <c r="G24" s="25"/>
      <c r="H24" s="25"/>
      <c r="I24" s="25"/>
      <c r="J24" s="25"/>
      <c r="K24" s="26"/>
      <c r="L24" s="26"/>
      <c r="M24" s="25"/>
      <c r="N24" s="25"/>
      <c r="O24" s="26"/>
      <c r="P24" s="25"/>
      <c r="Q24" s="25"/>
      <c r="R24" s="65"/>
      <c r="S24" s="27"/>
      <c r="T24"/>
      <c r="U24"/>
    </row>
    <row r="25" spans="1:62" ht="15" customHeight="1" x14ac:dyDescent="0.35">
      <c r="A25" s="25"/>
      <c r="B25" s="25"/>
      <c r="C25" s="25"/>
      <c r="D25" s="25"/>
      <c r="E25" s="26"/>
      <c r="F25" s="26"/>
      <c r="G25" s="25"/>
      <c r="H25" s="25"/>
      <c r="I25" s="25"/>
      <c r="J25" s="25"/>
      <c r="K25" s="26"/>
      <c r="L25" s="26"/>
      <c r="M25" s="25"/>
      <c r="N25" s="25"/>
      <c r="O25" s="26"/>
      <c r="P25" s="25"/>
      <c r="Q25" s="25"/>
      <c r="R25" s="65"/>
      <c r="S25" s="27"/>
      <c r="T25"/>
      <c r="U25"/>
    </row>
    <row r="26" spans="1:62" ht="15" customHeight="1" x14ac:dyDescent="0.35">
      <c r="A26" s="25"/>
      <c r="B26" s="25"/>
      <c r="C26" s="25"/>
      <c r="D26" s="25"/>
      <c r="E26" s="26"/>
      <c r="F26" s="26"/>
      <c r="G26" s="25"/>
      <c r="H26" s="25"/>
      <c r="I26" s="25"/>
      <c r="J26" s="25"/>
      <c r="K26" s="26"/>
      <c r="L26" s="26"/>
      <c r="M26" s="25"/>
      <c r="N26" s="25"/>
      <c r="O26" s="26"/>
      <c r="P26" s="25"/>
      <c r="Q26" s="25"/>
      <c r="R26" s="65"/>
      <c r="S26" s="27"/>
      <c r="T26"/>
      <c r="U26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</row>
    <row r="27" spans="1:62" ht="15" customHeight="1" x14ac:dyDescent="0.35">
      <c r="A27" s="25"/>
      <c r="B27" s="25"/>
      <c r="C27" s="25"/>
      <c r="D27" s="25"/>
      <c r="E27" s="26"/>
      <c r="F27" s="26"/>
      <c r="G27" s="25"/>
      <c r="H27" s="25"/>
      <c r="I27" s="25"/>
      <c r="J27" s="25"/>
      <c r="K27" s="26"/>
      <c r="L27" s="26"/>
      <c r="M27" s="25"/>
      <c r="N27" s="25"/>
      <c r="O27" s="26"/>
      <c r="P27" s="25"/>
      <c r="Q27" s="25"/>
      <c r="R27" s="65"/>
      <c r="S27" s="27"/>
      <c r="T27"/>
      <c r="U27"/>
    </row>
    <row r="28" spans="1:62" ht="15" customHeight="1" x14ac:dyDescent="0.35">
      <c r="A28" s="25"/>
      <c r="B28" s="25"/>
      <c r="C28" s="25"/>
      <c r="D28" s="25"/>
      <c r="E28" s="26"/>
      <c r="F28" s="26"/>
      <c r="G28" s="25"/>
      <c r="H28" s="25"/>
      <c r="I28" s="25"/>
      <c r="J28" s="25"/>
      <c r="K28" s="26"/>
      <c r="L28" s="26"/>
      <c r="M28" s="25"/>
      <c r="N28" s="25"/>
      <c r="O28" s="26"/>
      <c r="P28" s="25"/>
      <c r="Q28" s="25"/>
      <c r="R28" s="65"/>
      <c r="S28" s="27"/>
      <c r="T28"/>
      <c r="U28"/>
    </row>
    <row r="29" spans="1:62" ht="15" customHeight="1" x14ac:dyDescent="0.35">
      <c r="A29" s="25"/>
      <c r="B29" s="25"/>
      <c r="C29" s="25"/>
      <c r="D29" s="25"/>
      <c r="E29" s="26"/>
      <c r="F29" s="26"/>
      <c r="G29" s="25"/>
      <c r="H29" s="25"/>
      <c r="I29" s="25"/>
      <c r="J29" s="25"/>
      <c r="K29" s="26"/>
      <c r="L29" s="26"/>
      <c r="M29" s="25"/>
      <c r="N29" s="25"/>
      <c r="O29" s="26"/>
      <c r="P29" s="25"/>
      <c r="Q29" s="25"/>
      <c r="R29" s="65"/>
      <c r="S29" s="27"/>
      <c r="T29"/>
      <c r="U29"/>
    </row>
    <row r="30" spans="1:62" ht="15" customHeight="1" x14ac:dyDescent="0.35">
      <c r="A30" s="25"/>
      <c r="B30" s="25"/>
      <c r="C30" s="25"/>
      <c r="D30" s="25"/>
      <c r="E30" s="26"/>
      <c r="F30" s="26"/>
      <c r="G30" s="25"/>
      <c r="H30" s="25"/>
      <c r="I30" s="25"/>
      <c r="J30" s="25"/>
      <c r="K30" s="26"/>
      <c r="L30" s="26"/>
      <c r="M30" s="25"/>
      <c r="N30" s="25"/>
      <c r="O30" s="26"/>
      <c r="P30" s="25"/>
      <c r="Q30" s="25"/>
      <c r="R30" s="65"/>
      <c r="S30" s="27"/>
      <c r="T30"/>
      <c r="U30"/>
    </row>
    <row r="31" spans="1:62" ht="15" customHeight="1" x14ac:dyDescent="0.35">
      <c r="A31" s="25"/>
      <c r="B31" s="25"/>
      <c r="C31" s="25"/>
      <c r="D31" s="25"/>
      <c r="E31" s="26"/>
      <c r="F31" s="26"/>
      <c r="G31" s="25"/>
      <c r="H31" s="25"/>
      <c r="I31" s="25"/>
      <c r="J31" s="25"/>
      <c r="K31" s="26"/>
      <c r="L31" s="26"/>
      <c r="M31" s="25"/>
      <c r="N31" s="25"/>
      <c r="O31" s="26"/>
      <c r="P31" s="25"/>
      <c r="Q31" s="25"/>
      <c r="R31" s="65"/>
      <c r="S31" s="27"/>
    </row>
    <row r="32" spans="1:62" ht="15" customHeight="1" x14ac:dyDescent="0.35">
      <c r="A32" s="25"/>
      <c r="B32" s="25"/>
      <c r="C32" s="25"/>
      <c r="D32" s="25"/>
      <c r="E32" s="26"/>
      <c r="F32" s="26"/>
      <c r="G32" s="25"/>
      <c r="H32" s="25"/>
      <c r="I32" s="25"/>
      <c r="J32" s="25"/>
      <c r="K32" s="26"/>
      <c r="L32" s="26"/>
      <c r="M32" s="25"/>
      <c r="N32" s="25"/>
      <c r="O32" s="26"/>
      <c r="P32" s="25"/>
      <c r="Q32" s="25"/>
      <c r="R32" s="65"/>
      <c r="S32" s="27"/>
    </row>
    <row r="33" spans="1:19" ht="15" customHeight="1" x14ac:dyDescent="0.35">
      <c r="A33" s="25"/>
      <c r="B33" s="25"/>
      <c r="C33" s="25"/>
      <c r="D33" s="25"/>
      <c r="E33" s="26"/>
      <c r="F33" s="26"/>
      <c r="G33" s="25"/>
      <c r="H33" s="25"/>
      <c r="I33" s="25"/>
      <c r="J33" s="25"/>
      <c r="K33" s="26"/>
      <c r="L33" s="26"/>
      <c r="M33" s="25"/>
      <c r="N33" s="25"/>
      <c r="O33" s="26"/>
      <c r="P33" s="25"/>
      <c r="Q33" s="25"/>
      <c r="R33" s="65"/>
      <c r="S33" s="27"/>
    </row>
    <row r="34" spans="1:19" ht="15" customHeight="1" x14ac:dyDescent="0.35">
      <c r="A34" s="25"/>
      <c r="B34" s="25"/>
      <c r="C34" s="25"/>
      <c r="D34" s="25"/>
      <c r="E34" s="26"/>
      <c r="F34" s="26"/>
      <c r="G34" s="25"/>
      <c r="H34" s="25"/>
      <c r="I34" s="25"/>
      <c r="J34" s="25"/>
      <c r="K34" s="26"/>
      <c r="L34" s="26"/>
      <c r="M34" s="25"/>
      <c r="N34" s="25"/>
      <c r="O34" s="26"/>
      <c r="P34" s="25"/>
      <c r="Q34" s="25"/>
      <c r="R34" s="63"/>
      <c r="S34" s="25"/>
    </row>
    <row r="35" spans="1:19" ht="15" customHeight="1" x14ac:dyDescent="0.35">
      <c r="A35" s="25"/>
      <c r="B35" s="25"/>
      <c r="C35" s="25"/>
      <c r="D35" s="25"/>
      <c r="E35" s="26"/>
      <c r="F35" s="26"/>
      <c r="G35" s="25"/>
      <c r="H35" s="25"/>
      <c r="I35" s="25"/>
      <c r="J35" s="25"/>
      <c r="K35" s="26"/>
      <c r="L35" s="26"/>
      <c r="M35" s="25"/>
      <c r="N35" s="25"/>
      <c r="O35" s="26"/>
      <c r="P35" s="25"/>
      <c r="Q35" s="25"/>
      <c r="R35" s="63"/>
      <c r="S35" s="25"/>
    </row>
    <row r="36" spans="1:19" ht="15" customHeight="1" x14ac:dyDescent="0.35">
      <c r="A36" s="25"/>
      <c r="B36" s="25"/>
      <c r="C36" s="25"/>
      <c r="D36" s="25"/>
      <c r="E36" s="26"/>
      <c r="F36" s="26"/>
      <c r="G36" s="25"/>
      <c r="H36" s="25"/>
      <c r="I36" s="25"/>
      <c r="J36" s="25"/>
      <c r="K36" s="26"/>
      <c r="L36" s="26"/>
      <c r="M36" s="25"/>
      <c r="N36" s="25"/>
      <c r="O36" s="26"/>
      <c r="P36" s="25"/>
      <c r="Q36" s="25"/>
      <c r="R36" s="63"/>
      <c r="S36" s="25"/>
    </row>
    <row r="37" spans="1:19" ht="15" customHeight="1" x14ac:dyDescent="0.35">
      <c r="A37" s="25"/>
      <c r="B37" s="25"/>
      <c r="C37" s="25"/>
      <c r="D37" s="25"/>
      <c r="E37" s="26"/>
      <c r="F37" s="26"/>
      <c r="G37" s="25"/>
      <c r="H37" s="25"/>
      <c r="I37" s="25"/>
      <c r="J37" s="25"/>
      <c r="K37" s="26"/>
      <c r="L37" s="26"/>
      <c r="M37" s="25"/>
      <c r="N37" s="25"/>
      <c r="O37" s="26"/>
      <c r="P37" s="25"/>
      <c r="Q37" s="25"/>
      <c r="R37" s="63"/>
      <c r="S37" s="25"/>
    </row>
    <row r="38" spans="1:19" ht="15" customHeight="1" x14ac:dyDescent="0.35">
      <c r="A38" s="25"/>
      <c r="B38" s="25"/>
      <c r="C38" s="25"/>
      <c r="D38" s="25"/>
      <c r="E38" s="26"/>
      <c r="F38" s="26"/>
      <c r="G38" s="25"/>
      <c r="H38" s="25"/>
      <c r="I38" s="25"/>
      <c r="J38" s="25"/>
      <c r="K38" s="26"/>
      <c r="L38" s="26"/>
      <c r="M38" s="25"/>
      <c r="N38" s="25"/>
      <c r="O38" s="26"/>
      <c r="P38" s="25"/>
      <c r="Q38" s="25"/>
      <c r="R38" s="63"/>
      <c r="S38" s="25"/>
    </row>
    <row r="39" spans="1:19" ht="15" customHeight="1" x14ac:dyDescent="0.35">
      <c r="A39" s="25"/>
      <c r="B39" s="25"/>
      <c r="C39" s="25"/>
      <c r="D39" s="25"/>
      <c r="E39" s="26"/>
      <c r="F39" s="26"/>
      <c r="G39" s="25"/>
      <c r="H39" s="25"/>
      <c r="I39" s="25"/>
      <c r="J39" s="25"/>
      <c r="K39" s="26"/>
      <c r="L39" s="26"/>
      <c r="M39" s="25"/>
      <c r="N39" s="25"/>
      <c r="O39" s="26"/>
      <c r="P39" s="25"/>
      <c r="Q39" s="25"/>
      <c r="R39" s="63"/>
      <c r="S39" s="25"/>
    </row>
    <row r="40" spans="1:19" ht="15" customHeight="1" x14ac:dyDescent="0.35">
      <c r="A40" s="25"/>
      <c r="B40" s="25"/>
      <c r="C40" s="25"/>
      <c r="D40" s="25"/>
      <c r="E40" s="26"/>
      <c r="F40" s="26"/>
      <c r="G40" s="25"/>
      <c r="H40" s="25"/>
      <c r="I40" s="25"/>
      <c r="J40" s="25"/>
      <c r="K40" s="26"/>
      <c r="L40" s="26"/>
      <c r="M40" s="25"/>
      <c r="N40" s="25"/>
      <c r="O40" s="26"/>
      <c r="P40" s="25"/>
      <c r="Q40" s="25"/>
      <c r="R40" s="63"/>
      <c r="S40" s="25"/>
    </row>
    <row r="41" spans="1:19" ht="15" customHeight="1" x14ac:dyDescent="0.35">
      <c r="A41" s="25"/>
      <c r="B41" s="25"/>
      <c r="C41" s="25"/>
      <c r="D41" s="25"/>
      <c r="E41" s="26"/>
      <c r="F41" s="26"/>
      <c r="G41" s="25"/>
      <c r="H41" s="25"/>
      <c r="I41" s="25"/>
      <c r="J41" s="25"/>
      <c r="K41" s="26"/>
      <c r="L41" s="26"/>
      <c r="M41" s="25"/>
      <c r="N41" s="25"/>
      <c r="O41" s="26"/>
      <c r="P41" s="25"/>
      <c r="Q41" s="25"/>
      <c r="R41" s="63"/>
      <c r="S41" s="25"/>
    </row>
    <row r="42" spans="1:19" ht="15" customHeight="1" x14ac:dyDescent="0.35">
      <c r="A42" s="25"/>
      <c r="B42" s="25"/>
      <c r="C42" s="25"/>
      <c r="D42" s="25"/>
      <c r="E42" s="26"/>
      <c r="F42" s="26"/>
      <c r="G42" s="25"/>
      <c r="H42" s="25"/>
      <c r="I42" s="25"/>
      <c r="J42" s="25"/>
      <c r="K42" s="26"/>
      <c r="L42" s="26"/>
      <c r="M42" s="25"/>
      <c r="N42" s="25"/>
      <c r="O42" s="26"/>
      <c r="P42" s="25"/>
      <c r="Q42" s="25"/>
      <c r="R42" s="63"/>
      <c r="S42" s="25"/>
    </row>
    <row r="43" spans="1:19" ht="15" customHeight="1" x14ac:dyDescent="0.35">
      <c r="A43" s="25"/>
      <c r="B43" s="25"/>
      <c r="C43" s="25"/>
      <c r="D43" s="25"/>
      <c r="E43" s="26"/>
      <c r="F43" s="26"/>
      <c r="G43" s="25"/>
      <c r="H43" s="25"/>
      <c r="I43" s="25"/>
      <c r="J43" s="25"/>
      <c r="K43" s="26"/>
      <c r="L43" s="26"/>
      <c r="M43" s="25"/>
      <c r="N43" s="25"/>
      <c r="O43" s="26"/>
      <c r="P43" s="25"/>
      <c r="Q43" s="25"/>
      <c r="R43" s="63"/>
      <c r="S43" s="25"/>
    </row>
    <row r="44" spans="1:19" ht="15" customHeight="1" x14ac:dyDescent="0.35">
      <c r="A44" s="25"/>
      <c r="B44" s="25"/>
      <c r="C44" s="25"/>
      <c r="D44" s="25"/>
      <c r="E44" s="26"/>
      <c r="F44" s="26"/>
      <c r="G44" s="25"/>
      <c r="H44" s="25"/>
      <c r="I44" s="25"/>
      <c r="J44" s="25"/>
      <c r="K44" s="26"/>
      <c r="L44" s="26"/>
      <c r="M44" s="25"/>
      <c r="N44" s="25"/>
      <c r="O44" s="26"/>
      <c r="P44" s="25"/>
      <c r="Q44" s="25"/>
      <c r="R44" s="63"/>
      <c r="S44" s="25"/>
    </row>
    <row r="45" spans="1:19" ht="15" customHeight="1" x14ac:dyDescent="0.35">
      <c r="A45" s="25"/>
      <c r="B45" s="25"/>
      <c r="C45" s="25"/>
      <c r="D45" s="25"/>
      <c r="E45" s="26"/>
      <c r="F45" s="26"/>
      <c r="G45" s="25"/>
      <c r="H45" s="25"/>
      <c r="I45" s="25"/>
      <c r="J45" s="25"/>
      <c r="K45" s="26"/>
      <c r="L45" s="26"/>
      <c r="M45" s="25"/>
      <c r="N45" s="25"/>
      <c r="O45" s="26"/>
      <c r="P45" s="25"/>
      <c r="Q45" s="25"/>
      <c r="R45" s="63"/>
      <c r="S45" s="25"/>
    </row>
    <row r="46" spans="1:19" ht="15" customHeight="1" x14ac:dyDescent="0.35">
      <c r="A46" s="25"/>
      <c r="B46" s="25"/>
      <c r="C46" s="25"/>
      <c r="D46" s="25"/>
      <c r="E46" s="26"/>
      <c r="F46" s="26"/>
      <c r="G46" s="25"/>
      <c r="H46" s="25"/>
      <c r="I46" s="25"/>
      <c r="J46" s="25"/>
      <c r="K46" s="26"/>
      <c r="L46" s="26"/>
      <c r="M46" s="25"/>
      <c r="N46" s="25"/>
      <c r="O46" s="26"/>
      <c r="P46" s="25"/>
      <c r="Q46" s="25"/>
      <c r="R46" s="63"/>
      <c r="S46" s="25"/>
    </row>
    <row r="47" spans="1:19" ht="15" customHeight="1" x14ac:dyDescent="0.35">
      <c r="A47" s="25"/>
      <c r="B47" s="25"/>
      <c r="C47" s="25"/>
      <c r="D47" s="25"/>
      <c r="E47" s="26"/>
      <c r="F47" s="26"/>
      <c r="G47" s="25"/>
      <c r="H47" s="25"/>
      <c r="I47" s="25"/>
      <c r="J47" s="25"/>
      <c r="K47" s="26"/>
      <c r="L47" s="26"/>
      <c r="M47" s="25"/>
      <c r="N47" s="25"/>
      <c r="O47" s="26"/>
      <c r="P47" s="25"/>
      <c r="Q47" s="25"/>
      <c r="R47" s="63"/>
      <c r="S47" s="25"/>
    </row>
    <row r="48" spans="1:19" ht="15" customHeight="1" x14ac:dyDescent="0.35">
      <c r="A48" s="25"/>
      <c r="B48" s="25"/>
      <c r="C48" s="25"/>
      <c r="D48" s="25"/>
      <c r="E48" s="26"/>
      <c r="F48" s="26"/>
      <c r="G48" s="25"/>
      <c r="H48" s="25"/>
      <c r="I48" s="25"/>
      <c r="J48" s="25"/>
      <c r="K48" s="26"/>
      <c r="L48" s="26"/>
      <c r="M48" s="25"/>
      <c r="N48" s="25"/>
      <c r="O48" s="26"/>
      <c r="P48" s="25"/>
      <c r="Q48" s="25"/>
      <c r="R48" s="63"/>
      <c r="S48" s="25"/>
    </row>
    <row r="49" spans="1:26" ht="15" customHeight="1" x14ac:dyDescent="0.35">
      <c r="A49" s="25"/>
      <c r="B49" s="25"/>
      <c r="C49" s="25"/>
      <c r="D49" s="25"/>
      <c r="E49" s="26"/>
      <c r="F49" s="26"/>
      <c r="G49" s="25"/>
      <c r="H49" s="25"/>
      <c r="I49" s="25"/>
      <c r="J49" s="25"/>
      <c r="K49" s="26"/>
      <c r="L49" s="26"/>
      <c r="M49" s="25"/>
      <c r="N49" s="25"/>
      <c r="O49" s="26"/>
      <c r="P49" s="25"/>
      <c r="Q49" s="25"/>
      <c r="R49" s="63"/>
      <c r="S49" s="25"/>
    </row>
    <row r="50" spans="1:26" ht="15" customHeight="1" thickBot="1" x14ac:dyDescent="0.4">
      <c r="A50" s="25"/>
      <c r="B50" s="25"/>
      <c r="C50" s="25"/>
      <c r="D50" s="25"/>
      <c r="E50" s="26"/>
      <c r="F50" s="26"/>
      <c r="G50" s="25"/>
      <c r="H50" s="25"/>
      <c r="I50" s="25"/>
      <c r="J50" s="25"/>
      <c r="K50" s="26"/>
      <c r="L50" s="26"/>
      <c r="M50" s="25"/>
      <c r="N50" s="25"/>
      <c r="O50" s="26"/>
      <c r="P50" s="25"/>
      <c r="Q50" s="25"/>
      <c r="R50" s="63"/>
      <c r="S50" s="25"/>
    </row>
    <row r="51" spans="1:26" ht="15" customHeight="1" thickBot="1" x14ac:dyDescent="0.4">
      <c r="A51" s="25"/>
      <c r="B51" s="25"/>
      <c r="C51" s="25"/>
      <c r="D51" s="25"/>
      <c r="E51" s="26"/>
      <c r="F51" s="26"/>
      <c r="G51" s="25"/>
      <c r="H51" s="25"/>
      <c r="I51" s="25"/>
      <c r="J51" s="25"/>
      <c r="K51" s="26"/>
      <c r="L51" s="26"/>
      <c r="M51" s="25"/>
      <c r="N51" s="25"/>
      <c r="O51" s="26"/>
      <c r="P51" s="25"/>
      <c r="Q51" s="25"/>
      <c r="R51" s="63"/>
      <c r="S51" s="25"/>
      <c r="V51" s="70" t="s">
        <v>39</v>
      </c>
      <c r="W51" s="71"/>
      <c r="Y51" s="72" t="s">
        <v>227</v>
      </c>
      <c r="Z51" s="73"/>
    </row>
    <row r="52" spans="1:26" ht="15" customHeight="1" x14ac:dyDescent="0.35">
      <c r="A52" s="25"/>
      <c r="B52" s="25"/>
      <c r="C52" s="25"/>
      <c r="D52" s="25"/>
      <c r="E52" s="26"/>
      <c r="F52" s="26"/>
      <c r="G52" s="25"/>
      <c r="H52" s="25"/>
      <c r="I52" s="25"/>
      <c r="J52" s="25"/>
      <c r="K52" s="26"/>
      <c r="L52" s="26"/>
      <c r="M52" s="25"/>
      <c r="N52" s="25"/>
      <c r="O52" s="26"/>
      <c r="P52" s="25"/>
      <c r="Q52" s="25"/>
      <c r="R52" s="63"/>
      <c r="S52" s="25"/>
      <c r="V52" s="11" t="s">
        <v>52</v>
      </c>
      <c r="W52" s="1">
        <v>1003</v>
      </c>
      <c r="Y52" s="11" t="s">
        <v>93</v>
      </c>
      <c r="Z52" s="42">
        <f>GETPIVOTDATA("Diagnosis",$Y$2)/W52*10000</f>
        <v>39.880358923230304</v>
      </c>
    </row>
    <row r="53" spans="1:26" ht="15" customHeight="1" x14ac:dyDescent="0.35">
      <c r="A53" s="25"/>
      <c r="B53" s="25"/>
      <c r="C53" s="25"/>
      <c r="D53" s="25"/>
      <c r="E53" s="26"/>
      <c r="F53" s="26"/>
      <c r="G53" s="25"/>
      <c r="H53" s="25"/>
      <c r="I53" s="25"/>
      <c r="J53" s="25"/>
      <c r="K53" s="26"/>
      <c r="L53" s="26"/>
      <c r="M53" s="25"/>
      <c r="N53" s="25"/>
      <c r="O53" s="26"/>
      <c r="P53" s="25"/>
      <c r="Q53" s="25"/>
      <c r="R53" s="63"/>
      <c r="S53" s="25"/>
      <c r="V53" s="11" t="s">
        <v>53</v>
      </c>
      <c r="W53" s="43">
        <f>GETPIVOTDATA("Antibiotic",$AB$2)/W52*1000</f>
        <v>3.9880358923230306</v>
      </c>
      <c r="Y53" s="34" t="s">
        <v>213</v>
      </c>
      <c r="Z53" s="42">
        <f>SUMIF(Z54:Z55,"&gt;0")</f>
        <v>29.910269192422735</v>
      </c>
    </row>
    <row r="54" spans="1:26" ht="15" customHeight="1" x14ac:dyDescent="0.35">
      <c r="A54" s="25"/>
      <c r="B54" s="25"/>
      <c r="C54" s="25"/>
      <c r="D54" s="25"/>
      <c r="E54" s="26"/>
      <c r="F54" s="26"/>
      <c r="G54" s="25"/>
      <c r="H54" s="25"/>
      <c r="I54" s="25"/>
      <c r="J54" s="25"/>
      <c r="K54" s="26"/>
      <c r="L54" s="26"/>
      <c r="M54" s="25"/>
      <c r="N54" s="25"/>
      <c r="O54" s="26"/>
      <c r="P54" s="25"/>
      <c r="Q54" s="25"/>
      <c r="R54" s="63"/>
      <c r="S54" s="25"/>
      <c r="V54" s="11" t="s">
        <v>54</v>
      </c>
      <c r="W54" s="43">
        <f>GETPIVOTDATA("Days of Therapy",$AW$2)/W52*1000</f>
        <v>29.910269192422732</v>
      </c>
      <c r="Y54" s="41" t="s">
        <v>212</v>
      </c>
      <c r="Z54" s="47">
        <f>IFERROR(GETPIVOTDATA("Diagnosis",$Y$2,"Diagnosis","Urinary tract infection (without catheter)")/W52*10000,0)</f>
        <v>0</v>
      </c>
    </row>
    <row r="55" spans="1:26" ht="15" customHeight="1" x14ac:dyDescent="0.35">
      <c r="A55" s="25"/>
      <c r="B55" s="25"/>
      <c r="C55" s="25"/>
      <c r="D55" s="25"/>
      <c r="E55" s="26"/>
      <c r="F55" s="26"/>
      <c r="G55" s="25"/>
      <c r="H55" s="25"/>
      <c r="I55" s="25"/>
      <c r="J55" s="25"/>
      <c r="K55" s="26"/>
      <c r="L55" s="26"/>
      <c r="M55" s="25"/>
      <c r="N55" s="25"/>
      <c r="O55" s="26"/>
      <c r="P55" s="25"/>
      <c r="Q55" s="25"/>
      <c r="R55" s="63"/>
      <c r="S55" s="25"/>
      <c r="V55" s="11" t="s">
        <v>229</v>
      </c>
      <c r="W55" s="44">
        <f>IFERROR(GETPIVOTDATA("SBAR Usage and Completeness",$BF$2,"SBAR Usage and Completeness","SBAR used and complete")/GETPIVOTDATA("SBAR Usage and Completeness",$BF$2),0)</f>
        <v>0.5</v>
      </c>
      <c r="Y55" s="41" t="s">
        <v>214</v>
      </c>
      <c r="Z55" s="47">
        <f>IFERROR(GETPIVOTDATA("Diagnosis",$Y$2,"Diagnosis","Urinary tract infection (with catheter)")/W52*10000,0)</f>
        <v>29.910269192422735</v>
      </c>
    </row>
    <row r="56" spans="1:26" ht="15" customHeight="1" x14ac:dyDescent="0.35">
      <c r="A56" s="25"/>
      <c r="B56" s="25"/>
      <c r="C56" s="25"/>
      <c r="D56" s="25"/>
      <c r="E56" s="26"/>
      <c r="F56" s="26"/>
      <c r="G56" s="25"/>
      <c r="H56" s="25"/>
      <c r="I56" s="25"/>
      <c r="J56" s="25"/>
      <c r="K56" s="26"/>
      <c r="L56" s="26"/>
      <c r="M56" s="25"/>
      <c r="N56" s="25"/>
      <c r="O56" s="26"/>
      <c r="P56" s="25"/>
      <c r="Q56" s="25"/>
      <c r="R56" s="63"/>
      <c r="S56" s="25"/>
      <c r="V56" s="45" t="s">
        <v>56</v>
      </c>
      <c r="W56" s="46">
        <f>IFERROR(GETPIVOTDATA("SBAR Usage and Completeness",$BF$2,"SBAR Usage and Completeness","SBAR used and complete","Criteria Met to Start Antimicrobials?","Yes")/GETPIVOTDATA("SBAR Usage and Completeness",$BF$2,"SBAR Usage and Completeness","SBAR used and complete"),0)</f>
        <v>0.5</v>
      </c>
      <c r="Y56" s="34" t="s">
        <v>96</v>
      </c>
      <c r="Z56" s="42">
        <f>SUMIF(Z57:Z60,"&gt;0")</f>
        <v>9.970089730807576</v>
      </c>
    </row>
    <row r="57" spans="1:26" ht="15" customHeight="1" x14ac:dyDescent="0.35">
      <c r="A57" s="25"/>
      <c r="B57" s="25"/>
      <c r="C57" s="25"/>
      <c r="D57" s="25"/>
      <c r="E57" s="26"/>
      <c r="F57" s="26"/>
      <c r="G57" s="25"/>
      <c r="H57" s="25"/>
      <c r="I57" s="25"/>
      <c r="J57" s="25"/>
      <c r="K57" s="26"/>
      <c r="L57" s="26"/>
      <c r="M57" s="25"/>
      <c r="N57" s="25"/>
      <c r="O57" s="26"/>
      <c r="P57" s="25"/>
      <c r="Q57" s="25"/>
      <c r="R57" s="63"/>
      <c r="S57" s="25"/>
      <c r="V57" s="11" t="s">
        <v>230</v>
      </c>
      <c r="W57" s="44">
        <f>IFERROR(GETPIVOTDATA("SBAR Usage and Completeness",$BF$2,"SBAR Usage and Completeness","SBAR used but incomplete")/GETPIVOTDATA("SBAR Usage and Completeness",$BF$2),0)</f>
        <v>0.25</v>
      </c>
      <c r="Y57" s="41" t="s">
        <v>51</v>
      </c>
      <c r="Z57" s="47">
        <f>IFERROR(GETPIVOTDATA("Diagnosis",$Y$2,"Diagnosis","pneumonia")/W52*10000,0)</f>
        <v>9.970089730807576</v>
      </c>
    </row>
    <row r="58" spans="1:26" ht="15" customHeight="1" x14ac:dyDescent="0.35">
      <c r="A58" s="25"/>
      <c r="B58" s="25"/>
      <c r="C58" s="25"/>
      <c r="D58" s="25"/>
      <c r="E58" s="26"/>
      <c r="F58" s="26"/>
      <c r="G58" s="25"/>
      <c r="H58" s="25"/>
      <c r="I58" s="25"/>
      <c r="J58" s="25"/>
      <c r="K58" s="26"/>
      <c r="L58" s="26"/>
      <c r="M58" s="25"/>
      <c r="N58" s="25"/>
      <c r="O58" s="26"/>
      <c r="P58" s="25"/>
      <c r="Q58" s="25"/>
      <c r="R58" s="63"/>
      <c r="S58" s="25"/>
      <c r="V58" s="11" t="s">
        <v>231</v>
      </c>
      <c r="W58" s="44">
        <f>IFERROR(GETPIVOTDATA("SBAR Usage and Completeness",$BF$2,"SBAR Usage and Completeness","SBAR not used")/GETPIVOTDATA("SBAR Usage and Completeness",$BF$2),0)</f>
        <v>0.25</v>
      </c>
      <c r="Y58" s="41" t="s">
        <v>211</v>
      </c>
      <c r="Z58" s="47">
        <f>IFERROR(GETPIVOTDATA("Diagnosis",$Y$2,"Diagnosis","influenza-like illness")/W52*10000,0)</f>
        <v>0</v>
      </c>
    </row>
    <row r="59" spans="1:26" ht="15" customHeight="1" x14ac:dyDescent="0.35">
      <c r="A59" s="25"/>
      <c r="B59" s="25"/>
      <c r="C59" s="25"/>
      <c r="D59" s="25"/>
      <c r="E59" s="26"/>
      <c r="F59" s="26"/>
      <c r="G59" s="25"/>
      <c r="H59" s="25"/>
      <c r="I59" s="25"/>
      <c r="J59" s="25"/>
      <c r="K59" s="26"/>
      <c r="L59" s="26"/>
      <c r="M59" s="25"/>
      <c r="N59" s="25"/>
      <c r="O59" s="26"/>
      <c r="P59" s="25"/>
      <c r="Q59" s="25"/>
      <c r="R59" s="63"/>
      <c r="S59" s="25"/>
      <c r="V59" s="11" t="s">
        <v>218</v>
      </c>
      <c r="W59" s="43">
        <f>IFERROR(GETPIVOTDATA("Microbiology Test Sent",$AT$2,"Microbiology Test Sent","Urinalysis and reflex culture and sensitivities")/W52*10000,0)</f>
        <v>29.910269192422735</v>
      </c>
      <c r="Y59" s="41" t="s">
        <v>104</v>
      </c>
      <c r="Z59" s="47">
        <f>IFERROR(GETPIVOTDATA("Diagnosis",$Y$2,"Diagnosis","bronchitis or tracheobronchitis")/W52*10000,0)</f>
        <v>0</v>
      </c>
    </row>
    <row r="60" spans="1:26" ht="15" customHeight="1" x14ac:dyDescent="0.35">
      <c r="A60" s="25"/>
      <c r="B60" s="25"/>
      <c r="C60" s="25"/>
      <c r="D60" s="25"/>
      <c r="E60" s="26"/>
      <c r="F60" s="26"/>
      <c r="G60" s="25"/>
      <c r="H60" s="25"/>
      <c r="I60" s="25"/>
      <c r="J60" s="25"/>
      <c r="K60" s="26"/>
      <c r="L60" s="26"/>
      <c r="M60" s="25"/>
      <c r="N60" s="25"/>
      <c r="O60" s="26"/>
      <c r="P60" s="25"/>
      <c r="Q60" s="25"/>
      <c r="R60" s="63"/>
      <c r="S60" s="25"/>
      <c r="V60" s="11"/>
      <c r="W60" s="10"/>
      <c r="Y60" s="41" t="s">
        <v>107</v>
      </c>
      <c r="Z60" s="47">
        <f>IFERROR(GETPIVOTDATA("Diagnosis",$Y$2,"Diagnosis","common cold syndrome or pharyngitis")/W52*10000,0)</f>
        <v>0</v>
      </c>
    </row>
    <row r="61" spans="1:26" ht="15" customHeight="1" x14ac:dyDescent="0.35">
      <c r="A61" s="25"/>
      <c r="B61" s="25"/>
      <c r="C61" s="25"/>
      <c r="D61" s="25"/>
      <c r="E61" s="26"/>
      <c r="F61" s="26"/>
      <c r="G61" s="25"/>
      <c r="H61" s="25"/>
      <c r="I61" s="25"/>
      <c r="J61" s="25"/>
      <c r="K61" s="26"/>
      <c r="L61" s="26"/>
      <c r="M61" s="25"/>
      <c r="N61" s="25"/>
      <c r="O61" s="26"/>
      <c r="P61" s="25"/>
      <c r="Q61" s="25"/>
      <c r="R61" s="63"/>
      <c r="S61" s="25"/>
      <c r="Y61" s="33" t="s">
        <v>88</v>
      </c>
      <c r="Z61" s="42">
        <f>IFERROR(GETPIVOTDATA("Diagnosis",$Y$2,"Diagnosis","cellulitis, soft tissue, or wound infection")/W52*10000,0)</f>
        <v>0</v>
      </c>
    </row>
    <row r="62" spans="1:26" ht="15" customHeight="1" x14ac:dyDescent="0.35">
      <c r="A62" s="25"/>
      <c r="B62" s="25"/>
      <c r="C62" s="25"/>
      <c r="D62" s="25"/>
      <c r="E62" s="26"/>
      <c r="F62" s="26"/>
      <c r="G62" s="25"/>
      <c r="H62" s="25"/>
      <c r="I62" s="25"/>
      <c r="J62" s="25"/>
      <c r="K62" s="26"/>
      <c r="L62" s="26"/>
      <c r="M62" s="25"/>
      <c r="N62" s="25"/>
      <c r="O62" s="26"/>
      <c r="P62" s="25"/>
      <c r="Q62" s="25"/>
      <c r="R62" s="63"/>
      <c r="S62" s="25"/>
      <c r="Y62" s="34" t="s">
        <v>97</v>
      </c>
      <c r="Z62" s="42">
        <f>SUMIF(Z63:Z65,"&gt;0")</f>
        <v>0</v>
      </c>
    </row>
    <row r="63" spans="1:26" ht="15" customHeight="1" x14ac:dyDescent="0.35">
      <c r="A63" s="25"/>
      <c r="B63" s="25"/>
      <c r="C63" s="25"/>
      <c r="D63" s="25"/>
      <c r="E63" s="26"/>
      <c r="F63" s="26"/>
      <c r="G63" s="25"/>
      <c r="H63" s="25"/>
      <c r="I63" s="25"/>
      <c r="J63" s="25"/>
      <c r="K63" s="26"/>
      <c r="L63" s="26"/>
      <c r="M63" s="25"/>
      <c r="N63" s="25"/>
      <c r="O63" s="26"/>
      <c r="P63" s="25"/>
      <c r="Q63" s="25"/>
      <c r="R63" s="63"/>
      <c r="S63" s="25"/>
      <c r="Y63" s="41" t="s">
        <v>232</v>
      </c>
      <c r="Z63" s="47">
        <f>IFERROR(GETPIVOTDATA("Diagnosis",$Y$2,"Diagnosis","Clostridium difficle infection")/W52*10000,0)</f>
        <v>0</v>
      </c>
    </row>
    <row r="64" spans="1:26" ht="15" customHeight="1" x14ac:dyDescent="0.35">
      <c r="A64" s="25"/>
      <c r="B64" s="25"/>
      <c r="C64" s="25"/>
      <c r="D64" s="25"/>
      <c r="E64" s="26"/>
      <c r="F64" s="26"/>
      <c r="G64" s="25"/>
      <c r="H64" s="25"/>
      <c r="I64" s="25"/>
      <c r="J64" s="25"/>
      <c r="K64" s="26"/>
      <c r="L64" s="26"/>
      <c r="M64" s="25"/>
      <c r="N64" s="25"/>
      <c r="O64" s="26"/>
      <c r="P64" s="25"/>
      <c r="Q64" s="25"/>
      <c r="R64" s="63"/>
      <c r="S64" s="25"/>
      <c r="Y64" s="41" t="s">
        <v>82</v>
      </c>
      <c r="Z64" s="47">
        <f>IFERROR(GETPIVOTDATA("Diagnosis",$Y$2,"Diagnosis","gastroenteritis")/W52*10000,0)</f>
        <v>0</v>
      </c>
    </row>
    <row r="65" spans="1:26" ht="15" customHeight="1" x14ac:dyDescent="0.35">
      <c r="A65" s="25"/>
      <c r="B65" s="25"/>
      <c r="C65" s="25"/>
      <c r="D65" s="25"/>
      <c r="E65" s="26"/>
      <c r="F65" s="26"/>
      <c r="G65" s="25"/>
      <c r="H65" s="25"/>
      <c r="I65" s="25"/>
      <c r="J65" s="25"/>
      <c r="K65" s="26"/>
      <c r="L65" s="26"/>
      <c r="M65" s="25"/>
      <c r="N65" s="25"/>
      <c r="O65" s="26"/>
      <c r="P65" s="25"/>
      <c r="Q65" s="25"/>
      <c r="R65" s="63"/>
      <c r="S65" s="25"/>
      <c r="Y65" s="41" t="s">
        <v>110</v>
      </c>
      <c r="Z65" s="47">
        <f>IFERROR(GETPIVOTDATA("Diagnosis",$Y$2,"Diagnosis","norovirus gastroenteritis")/W54*10000,0)</f>
        <v>0</v>
      </c>
    </row>
    <row r="66" spans="1:26" ht="15" customHeight="1" x14ac:dyDescent="0.35">
      <c r="A66" s="25"/>
      <c r="B66" s="25"/>
      <c r="C66" s="25"/>
      <c r="D66" s="25"/>
      <c r="E66" s="26"/>
      <c r="F66" s="26"/>
      <c r="G66" s="25"/>
      <c r="H66" s="25"/>
      <c r="I66" s="25"/>
      <c r="J66" s="25"/>
      <c r="K66" s="26"/>
      <c r="L66" s="26"/>
      <c r="M66" s="25"/>
      <c r="N66" s="25"/>
      <c r="O66" s="26"/>
      <c r="P66" s="25"/>
      <c r="Q66" s="25"/>
      <c r="R66" s="63"/>
      <c r="S66" s="25"/>
    </row>
    <row r="67" spans="1:26" ht="15" customHeight="1" x14ac:dyDescent="0.35">
      <c r="A67" s="25"/>
      <c r="B67" s="25"/>
      <c r="C67" s="25"/>
      <c r="D67" s="25"/>
      <c r="E67" s="26"/>
      <c r="F67" s="26"/>
      <c r="G67" s="25"/>
      <c r="H67" s="25"/>
      <c r="I67" s="25"/>
      <c r="J67" s="25"/>
      <c r="K67" s="26"/>
      <c r="L67" s="26"/>
      <c r="M67" s="25"/>
      <c r="N67" s="25"/>
      <c r="O67" s="26"/>
      <c r="P67" s="25"/>
      <c r="Q67" s="25"/>
      <c r="R67" s="63"/>
      <c r="S67" s="25"/>
    </row>
    <row r="68" spans="1:26" ht="15" customHeight="1" x14ac:dyDescent="0.35">
      <c r="A68" s="25"/>
      <c r="B68" s="25"/>
      <c r="C68" s="25"/>
      <c r="D68" s="25"/>
      <c r="E68" s="26"/>
      <c r="F68" s="26"/>
      <c r="G68" s="25"/>
      <c r="H68" s="25"/>
      <c r="I68" s="25"/>
      <c r="J68" s="25"/>
      <c r="K68" s="26"/>
      <c r="L68" s="26"/>
      <c r="M68" s="25"/>
      <c r="N68" s="25"/>
      <c r="O68" s="26"/>
      <c r="P68" s="25"/>
      <c r="Q68" s="25"/>
      <c r="R68" s="63"/>
      <c r="S68" s="25"/>
    </row>
    <row r="69" spans="1:26" ht="15" customHeight="1" x14ac:dyDescent="0.35">
      <c r="A69" s="25"/>
      <c r="B69" s="25"/>
      <c r="C69" s="25"/>
      <c r="D69" s="25"/>
      <c r="E69" s="26"/>
      <c r="F69" s="26"/>
      <c r="G69" s="25"/>
      <c r="H69" s="25"/>
      <c r="I69" s="25"/>
      <c r="J69" s="25"/>
      <c r="K69" s="26"/>
      <c r="L69" s="26"/>
      <c r="M69" s="25"/>
      <c r="N69" s="25"/>
      <c r="O69" s="26"/>
      <c r="P69" s="25"/>
      <c r="Q69" s="25"/>
      <c r="R69" s="63"/>
      <c r="S69" s="25"/>
    </row>
    <row r="70" spans="1:26" ht="15" customHeight="1" x14ac:dyDescent="0.35">
      <c r="A70" s="25"/>
      <c r="B70" s="25"/>
      <c r="C70" s="25"/>
      <c r="D70" s="25"/>
      <c r="E70" s="26"/>
      <c r="F70" s="26"/>
      <c r="G70" s="25"/>
      <c r="H70" s="25"/>
      <c r="I70" s="25"/>
      <c r="J70" s="25"/>
      <c r="K70" s="26"/>
      <c r="L70" s="26"/>
      <c r="M70" s="25"/>
      <c r="N70" s="25"/>
      <c r="O70" s="26"/>
      <c r="P70" s="25"/>
      <c r="Q70" s="25"/>
      <c r="R70" s="63"/>
      <c r="S70" s="25"/>
    </row>
    <row r="71" spans="1:26" ht="15" customHeight="1" x14ac:dyDescent="0.35">
      <c r="A71" s="25"/>
      <c r="B71" s="25"/>
      <c r="C71" s="25"/>
      <c r="D71" s="25"/>
      <c r="E71" s="26"/>
      <c r="F71" s="26"/>
      <c r="G71" s="25"/>
      <c r="H71" s="25"/>
      <c r="I71" s="25"/>
      <c r="J71" s="25"/>
      <c r="K71" s="26"/>
      <c r="L71" s="26"/>
      <c r="M71" s="25"/>
      <c r="N71" s="25"/>
      <c r="O71" s="26"/>
      <c r="P71" s="25"/>
      <c r="Q71" s="25"/>
      <c r="R71" s="63"/>
      <c r="S71" s="25"/>
    </row>
    <row r="72" spans="1:26" ht="15" customHeight="1" x14ac:dyDescent="0.35">
      <c r="A72" s="25"/>
      <c r="B72" s="25"/>
      <c r="C72" s="25"/>
      <c r="D72" s="25"/>
      <c r="E72" s="26"/>
      <c r="F72" s="26"/>
      <c r="G72" s="25"/>
      <c r="H72" s="25"/>
      <c r="I72" s="25"/>
      <c r="J72" s="25"/>
      <c r="K72" s="26"/>
      <c r="L72" s="26"/>
      <c r="M72" s="25"/>
      <c r="N72" s="25"/>
      <c r="O72" s="26"/>
      <c r="P72" s="25"/>
      <c r="Q72" s="25"/>
      <c r="R72" s="63"/>
      <c r="S72" s="25"/>
      <c r="Z72"/>
    </row>
    <row r="73" spans="1:26" ht="15" customHeight="1" x14ac:dyDescent="0.35">
      <c r="A73" s="25"/>
      <c r="B73" s="25"/>
      <c r="C73" s="25"/>
      <c r="D73" s="25"/>
      <c r="E73" s="26"/>
      <c r="F73" s="26"/>
      <c r="G73" s="25"/>
      <c r="H73" s="25"/>
      <c r="I73" s="25"/>
      <c r="J73" s="25"/>
      <c r="K73" s="26"/>
      <c r="L73" s="26"/>
      <c r="M73" s="25"/>
      <c r="N73" s="25"/>
      <c r="O73" s="26"/>
      <c r="P73" s="25"/>
      <c r="Q73" s="25"/>
      <c r="R73" s="63"/>
      <c r="S73" s="25"/>
      <c r="Z73"/>
    </row>
    <row r="74" spans="1:26" ht="15" customHeight="1" x14ac:dyDescent="0.35">
      <c r="A74" s="25"/>
      <c r="B74" s="25"/>
      <c r="C74" s="25"/>
      <c r="D74" s="25"/>
      <c r="E74" s="26"/>
      <c r="F74" s="26"/>
      <c r="G74" s="25"/>
      <c r="H74" s="25"/>
      <c r="I74" s="25"/>
      <c r="J74" s="25"/>
      <c r="K74" s="26"/>
      <c r="L74" s="26"/>
      <c r="M74" s="25"/>
      <c r="N74" s="25"/>
      <c r="O74" s="26"/>
      <c r="P74" s="25"/>
      <c r="Q74" s="25"/>
      <c r="R74" s="63"/>
      <c r="S74" s="25"/>
      <c r="Z74"/>
    </row>
    <row r="75" spans="1:26" ht="15" customHeight="1" x14ac:dyDescent="0.35">
      <c r="A75" s="25"/>
      <c r="B75" s="25"/>
      <c r="C75" s="25"/>
      <c r="D75" s="25"/>
      <c r="E75" s="26"/>
      <c r="F75" s="26"/>
      <c r="G75" s="25"/>
      <c r="H75" s="25"/>
      <c r="I75" s="25"/>
      <c r="J75" s="25"/>
      <c r="K75" s="26"/>
      <c r="L75" s="26"/>
      <c r="M75" s="25"/>
      <c r="N75" s="25"/>
      <c r="O75" s="26"/>
      <c r="P75" s="25"/>
      <c r="Q75" s="25"/>
      <c r="R75" s="63"/>
      <c r="S75" s="25"/>
      <c r="Z75"/>
    </row>
    <row r="76" spans="1:26" ht="15" customHeight="1" x14ac:dyDescent="0.35">
      <c r="A76" s="25"/>
      <c r="B76" s="25"/>
      <c r="C76" s="25"/>
      <c r="D76" s="25"/>
      <c r="E76" s="26"/>
      <c r="F76" s="26"/>
      <c r="G76" s="25"/>
      <c r="H76" s="25"/>
      <c r="I76" s="25"/>
      <c r="J76" s="25"/>
      <c r="K76" s="26"/>
      <c r="L76" s="26"/>
      <c r="M76" s="25"/>
      <c r="N76" s="25"/>
      <c r="O76" s="26"/>
      <c r="P76" s="25"/>
      <c r="Q76" s="25"/>
      <c r="R76" s="63"/>
      <c r="S76" s="25"/>
      <c r="Z76"/>
    </row>
    <row r="77" spans="1:26" ht="15" customHeight="1" x14ac:dyDescent="0.35">
      <c r="A77" s="25"/>
      <c r="B77" s="25"/>
      <c r="C77" s="25"/>
      <c r="D77" s="25"/>
      <c r="E77" s="26"/>
      <c r="F77" s="26"/>
      <c r="G77" s="25"/>
      <c r="H77" s="25"/>
      <c r="I77" s="25"/>
      <c r="J77" s="25"/>
      <c r="K77" s="26"/>
      <c r="L77" s="26"/>
      <c r="M77" s="25"/>
      <c r="N77" s="25"/>
      <c r="O77" s="26"/>
      <c r="P77" s="25"/>
      <c r="Q77" s="25"/>
      <c r="R77" s="63"/>
      <c r="S77" s="25"/>
      <c r="X77"/>
      <c r="Y77"/>
      <c r="Z77"/>
    </row>
    <row r="78" spans="1:26" ht="15" customHeight="1" x14ac:dyDescent="0.35">
      <c r="A78" s="25"/>
      <c r="B78" s="25"/>
      <c r="C78" s="25"/>
      <c r="D78" s="25"/>
      <c r="E78" s="26"/>
      <c r="F78" s="26"/>
      <c r="G78" s="25"/>
      <c r="H78" s="25"/>
      <c r="I78" s="25"/>
      <c r="J78" s="25"/>
      <c r="K78" s="26"/>
      <c r="L78" s="26"/>
      <c r="M78" s="25"/>
      <c r="N78" s="25"/>
      <c r="O78" s="26"/>
      <c r="P78" s="25"/>
      <c r="Q78" s="25"/>
      <c r="R78" s="63"/>
      <c r="S78" s="25"/>
    </row>
    <row r="79" spans="1:26" ht="15" customHeight="1" x14ac:dyDescent="0.35">
      <c r="A79" s="25"/>
      <c r="B79" s="25"/>
      <c r="C79" s="25"/>
      <c r="D79" s="25"/>
      <c r="E79" s="26"/>
      <c r="F79" s="26"/>
      <c r="G79" s="25"/>
      <c r="H79" s="25"/>
      <c r="I79" s="25"/>
      <c r="J79" s="25"/>
      <c r="K79" s="26"/>
      <c r="L79" s="26"/>
      <c r="M79" s="25"/>
      <c r="N79" s="25"/>
      <c r="O79" s="26"/>
      <c r="P79" s="25"/>
      <c r="Q79" s="25"/>
      <c r="R79" s="63"/>
      <c r="S79" s="25"/>
    </row>
    <row r="80" spans="1:26" ht="15" customHeight="1" x14ac:dyDescent="0.35">
      <c r="A80" s="25"/>
      <c r="B80" s="25"/>
      <c r="C80" s="25"/>
      <c r="D80" s="25"/>
      <c r="E80" s="26"/>
      <c r="F80" s="26"/>
      <c r="G80" s="25"/>
      <c r="H80" s="25"/>
      <c r="I80" s="25"/>
      <c r="J80" s="25"/>
      <c r="K80" s="26"/>
      <c r="L80" s="26"/>
      <c r="M80" s="25"/>
      <c r="N80" s="25"/>
      <c r="O80" s="26"/>
      <c r="P80" s="25"/>
      <c r="Q80" s="25"/>
      <c r="R80" s="63"/>
      <c r="S80" s="25"/>
    </row>
    <row r="81" spans="1:19" ht="15" customHeight="1" x14ac:dyDescent="0.35">
      <c r="A81" s="25"/>
      <c r="B81" s="25"/>
      <c r="C81" s="25"/>
      <c r="D81" s="25"/>
      <c r="E81" s="26"/>
      <c r="F81" s="26"/>
      <c r="G81" s="25"/>
      <c r="H81" s="25"/>
      <c r="I81" s="25"/>
      <c r="J81" s="25"/>
      <c r="K81" s="26"/>
      <c r="L81" s="26"/>
      <c r="M81" s="25"/>
      <c r="N81" s="25"/>
      <c r="O81" s="26"/>
      <c r="P81" s="25"/>
      <c r="Q81" s="25"/>
      <c r="R81" s="63"/>
      <c r="S81" s="25"/>
    </row>
    <row r="82" spans="1:19" ht="15" customHeight="1" x14ac:dyDescent="0.35">
      <c r="A82" s="25"/>
      <c r="B82" s="25"/>
      <c r="C82" s="25"/>
      <c r="D82" s="25"/>
      <c r="E82" s="26"/>
      <c r="F82" s="26"/>
      <c r="G82" s="25"/>
      <c r="H82" s="25"/>
      <c r="I82" s="25"/>
      <c r="J82" s="25"/>
      <c r="K82" s="26"/>
      <c r="L82" s="26"/>
      <c r="M82" s="25"/>
      <c r="N82" s="25"/>
      <c r="O82" s="26"/>
      <c r="P82" s="25"/>
      <c r="Q82" s="25"/>
      <c r="R82" s="63"/>
      <c r="S82" s="25"/>
    </row>
    <row r="83" spans="1:19" ht="15" customHeight="1" x14ac:dyDescent="0.35">
      <c r="A83" s="25"/>
      <c r="B83" s="25"/>
      <c r="C83" s="25"/>
      <c r="D83" s="25"/>
      <c r="E83" s="26"/>
      <c r="F83" s="26"/>
      <c r="G83" s="25"/>
      <c r="H83" s="25"/>
      <c r="I83" s="25"/>
      <c r="J83" s="25"/>
      <c r="K83" s="26"/>
      <c r="L83" s="26"/>
      <c r="M83" s="25"/>
      <c r="N83" s="25"/>
      <c r="O83" s="26"/>
      <c r="P83" s="25"/>
      <c r="Q83" s="25"/>
      <c r="R83" s="63"/>
      <c r="S83" s="25"/>
    </row>
    <row r="84" spans="1:19" ht="15" customHeight="1" x14ac:dyDescent="0.35">
      <c r="A84" s="25"/>
      <c r="B84" s="25"/>
      <c r="C84" s="25"/>
      <c r="D84" s="25"/>
      <c r="E84" s="26"/>
      <c r="F84" s="26"/>
      <c r="G84" s="25"/>
      <c r="H84" s="25"/>
      <c r="I84" s="25"/>
      <c r="J84" s="25"/>
      <c r="K84" s="26"/>
      <c r="L84" s="26"/>
      <c r="M84" s="25"/>
      <c r="N84" s="25"/>
      <c r="O84" s="26"/>
      <c r="P84" s="25"/>
      <c r="Q84" s="25"/>
      <c r="R84" s="63"/>
      <c r="S84" s="25"/>
    </row>
    <row r="85" spans="1:19" ht="15" customHeight="1" x14ac:dyDescent="0.35">
      <c r="A85" s="25"/>
      <c r="B85" s="25"/>
      <c r="C85" s="25"/>
      <c r="D85" s="25"/>
      <c r="E85" s="26"/>
      <c r="F85" s="26"/>
      <c r="G85" s="25"/>
      <c r="H85" s="25"/>
      <c r="I85" s="25"/>
      <c r="J85" s="25"/>
      <c r="K85" s="26"/>
      <c r="L85" s="26"/>
      <c r="M85" s="25"/>
      <c r="N85" s="25"/>
      <c r="O85" s="26"/>
      <c r="P85" s="25"/>
      <c r="Q85" s="25"/>
      <c r="R85" s="63"/>
      <c r="S85" s="25"/>
    </row>
    <row r="86" spans="1:19" ht="15" customHeight="1" x14ac:dyDescent="0.35">
      <c r="A86" s="25"/>
      <c r="B86" s="25"/>
      <c r="C86" s="25"/>
      <c r="D86" s="25"/>
      <c r="E86" s="26"/>
      <c r="F86" s="26"/>
      <c r="G86" s="25"/>
      <c r="H86" s="25"/>
      <c r="I86" s="25"/>
      <c r="J86" s="25"/>
      <c r="K86" s="26"/>
      <c r="L86" s="26"/>
      <c r="M86" s="25"/>
      <c r="N86" s="25"/>
      <c r="O86" s="26"/>
      <c r="P86" s="25"/>
      <c r="Q86" s="25"/>
      <c r="R86" s="63"/>
      <c r="S86" s="25"/>
    </row>
    <row r="87" spans="1:19" ht="15" customHeight="1" x14ac:dyDescent="0.35">
      <c r="A87" s="25"/>
      <c r="B87" s="25"/>
      <c r="C87" s="25"/>
      <c r="D87" s="25"/>
      <c r="E87" s="26"/>
      <c r="F87" s="26"/>
      <c r="G87" s="25"/>
      <c r="H87" s="25"/>
      <c r="I87" s="25"/>
      <c r="J87" s="25"/>
      <c r="K87" s="26"/>
      <c r="L87" s="26"/>
      <c r="M87" s="25"/>
      <c r="N87" s="25"/>
      <c r="O87" s="26"/>
      <c r="P87" s="25"/>
      <c r="Q87" s="25"/>
      <c r="R87" s="63"/>
      <c r="S87" s="25"/>
    </row>
    <row r="88" spans="1:19" ht="15" customHeight="1" x14ac:dyDescent="0.35">
      <c r="A88" s="25"/>
      <c r="B88" s="25"/>
      <c r="C88" s="25"/>
      <c r="D88" s="25"/>
      <c r="E88" s="26"/>
      <c r="F88" s="26"/>
      <c r="G88" s="25"/>
      <c r="H88" s="25"/>
      <c r="I88" s="25"/>
      <c r="J88" s="25"/>
      <c r="K88" s="26"/>
      <c r="L88" s="26"/>
      <c r="M88" s="25"/>
      <c r="N88" s="25"/>
      <c r="O88" s="26"/>
      <c r="P88" s="25"/>
      <c r="Q88" s="25"/>
      <c r="R88" s="63"/>
      <c r="S88" s="25"/>
    </row>
    <row r="89" spans="1:19" ht="15" customHeight="1" x14ac:dyDescent="0.35">
      <c r="A89" s="25"/>
      <c r="B89" s="25"/>
      <c r="C89" s="25"/>
      <c r="D89" s="25"/>
      <c r="E89" s="26"/>
      <c r="F89" s="26"/>
      <c r="G89" s="25"/>
      <c r="H89" s="25"/>
      <c r="I89" s="25"/>
      <c r="J89" s="25"/>
      <c r="K89" s="26"/>
      <c r="L89" s="26"/>
      <c r="M89" s="25"/>
      <c r="N89" s="25"/>
      <c r="O89" s="26"/>
      <c r="P89" s="25"/>
      <c r="Q89" s="25"/>
      <c r="R89" s="63"/>
      <c r="S89" s="25"/>
    </row>
    <row r="90" spans="1:19" ht="15" customHeight="1" x14ac:dyDescent="0.35">
      <c r="A90" s="25"/>
      <c r="B90" s="25"/>
      <c r="C90" s="25"/>
      <c r="D90" s="25"/>
      <c r="E90" s="26"/>
      <c r="F90" s="26"/>
      <c r="G90" s="25"/>
      <c r="H90" s="25"/>
      <c r="I90" s="25"/>
      <c r="J90" s="25"/>
      <c r="K90" s="26"/>
      <c r="L90" s="26"/>
      <c r="M90" s="25"/>
      <c r="N90" s="25"/>
      <c r="O90" s="26"/>
      <c r="P90" s="25"/>
      <c r="Q90" s="25"/>
      <c r="R90" s="63"/>
      <c r="S90" s="25"/>
    </row>
    <row r="91" spans="1:19" ht="15" customHeight="1" x14ac:dyDescent="0.35">
      <c r="A91" s="25"/>
      <c r="B91" s="25"/>
      <c r="C91" s="25"/>
      <c r="D91" s="25"/>
      <c r="E91" s="26"/>
      <c r="F91" s="26"/>
      <c r="G91" s="25"/>
      <c r="H91" s="25"/>
      <c r="I91" s="25"/>
      <c r="J91" s="25"/>
      <c r="K91" s="26"/>
      <c r="L91" s="26"/>
      <c r="M91" s="25"/>
      <c r="N91" s="25"/>
      <c r="O91" s="26"/>
      <c r="P91" s="25"/>
      <c r="Q91" s="25"/>
      <c r="R91" s="63"/>
      <c r="S91" s="25"/>
    </row>
    <row r="92" spans="1:19" ht="15" customHeight="1" x14ac:dyDescent="0.35">
      <c r="A92" s="25"/>
      <c r="B92" s="25"/>
      <c r="C92" s="25"/>
      <c r="D92" s="25"/>
      <c r="E92" s="26"/>
      <c r="F92" s="26"/>
      <c r="G92" s="25"/>
      <c r="H92" s="25"/>
      <c r="I92" s="25"/>
      <c r="J92" s="25"/>
      <c r="K92" s="26"/>
      <c r="L92" s="26"/>
      <c r="M92" s="25"/>
      <c r="N92" s="25"/>
      <c r="O92" s="26"/>
      <c r="P92" s="25"/>
      <c r="Q92" s="25"/>
      <c r="R92" s="63"/>
      <c r="S92" s="25"/>
    </row>
    <row r="93" spans="1:19" ht="15" customHeight="1" x14ac:dyDescent="0.35">
      <c r="A93" s="25"/>
      <c r="B93" s="25"/>
      <c r="C93" s="25"/>
      <c r="D93" s="25"/>
      <c r="E93" s="26"/>
      <c r="F93" s="26"/>
      <c r="G93" s="25"/>
      <c r="H93" s="25"/>
      <c r="I93" s="25"/>
      <c r="J93" s="25"/>
      <c r="K93" s="26"/>
      <c r="L93" s="26"/>
      <c r="M93" s="25"/>
      <c r="N93" s="25"/>
      <c r="O93" s="26"/>
      <c r="P93" s="25"/>
      <c r="Q93" s="25"/>
      <c r="R93" s="63"/>
      <c r="S93" s="25"/>
    </row>
    <row r="94" spans="1:19" ht="15" customHeight="1" x14ac:dyDescent="0.35">
      <c r="A94" s="25"/>
      <c r="B94" s="25"/>
      <c r="C94" s="25"/>
      <c r="D94" s="25"/>
      <c r="E94" s="26"/>
      <c r="F94" s="26"/>
      <c r="G94" s="25"/>
      <c r="H94" s="25"/>
      <c r="I94" s="25"/>
      <c r="J94" s="25"/>
      <c r="K94" s="26"/>
      <c r="L94" s="26"/>
      <c r="M94" s="25"/>
      <c r="N94" s="25"/>
      <c r="O94" s="26"/>
      <c r="P94" s="25"/>
      <c r="Q94" s="25"/>
      <c r="R94" s="63"/>
      <c r="S94" s="25"/>
    </row>
    <row r="95" spans="1:19" ht="15" customHeight="1" x14ac:dyDescent="0.35">
      <c r="A95" s="25"/>
      <c r="B95" s="25"/>
      <c r="C95" s="25"/>
      <c r="D95" s="25"/>
      <c r="E95" s="26"/>
      <c r="F95" s="26"/>
      <c r="G95" s="25"/>
      <c r="H95" s="25"/>
      <c r="I95" s="25"/>
      <c r="J95" s="25"/>
      <c r="K95" s="26"/>
      <c r="L95" s="26"/>
      <c r="M95" s="25"/>
      <c r="N95" s="25"/>
      <c r="O95" s="26"/>
      <c r="P95" s="25"/>
      <c r="Q95" s="25"/>
      <c r="R95" s="63"/>
      <c r="S95" s="25"/>
    </row>
    <row r="96" spans="1:19" ht="15" customHeight="1" x14ac:dyDescent="0.35">
      <c r="A96" s="25"/>
      <c r="B96" s="25"/>
      <c r="C96" s="25"/>
      <c r="D96" s="25"/>
      <c r="E96" s="26"/>
      <c r="F96" s="26"/>
      <c r="G96" s="25"/>
      <c r="H96" s="25"/>
      <c r="I96" s="25"/>
      <c r="J96" s="25"/>
      <c r="K96" s="26"/>
      <c r="L96" s="26"/>
      <c r="M96" s="25"/>
      <c r="N96" s="25"/>
      <c r="O96" s="26"/>
      <c r="P96" s="25"/>
      <c r="Q96" s="25"/>
      <c r="R96" s="63"/>
      <c r="S96" s="25"/>
    </row>
    <row r="97" spans="1:19" ht="15" customHeight="1" x14ac:dyDescent="0.35">
      <c r="A97" s="25"/>
      <c r="B97" s="25"/>
      <c r="C97" s="25"/>
      <c r="D97" s="25"/>
      <c r="E97" s="26"/>
      <c r="F97" s="26"/>
      <c r="G97" s="25"/>
      <c r="H97" s="25"/>
      <c r="I97" s="25"/>
      <c r="J97" s="25"/>
      <c r="K97" s="26"/>
      <c r="L97" s="26"/>
      <c r="M97" s="25"/>
      <c r="N97" s="25"/>
      <c r="O97" s="26"/>
      <c r="P97" s="25"/>
      <c r="Q97" s="25"/>
      <c r="R97" s="63"/>
      <c r="S97" s="25"/>
    </row>
    <row r="98" spans="1:19" ht="15" customHeight="1" x14ac:dyDescent="0.35">
      <c r="A98" s="25"/>
      <c r="B98" s="25"/>
      <c r="C98" s="25"/>
      <c r="D98" s="25"/>
      <c r="E98" s="26"/>
      <c r="F98" s="26"/>
      <c r="G98" s="25"/>
      <c r="H98" s="25"/>
      <c r="I98" s="25"/>
      <c r="J98" s="25"/>
      <c r="K98" s="26"/>
      <c r="L98" s="26"/>
      <c r="M98" s="25"/>
      <c r="N98" s="25"/>
      <c r="O98" s="26"/>
      <c r="P98" s="25"/>
      <c r="Q98" s="25"/>
      <c r="R98" s="63"/>
      <c r="S98" s="25"/>
    </row>
    <row r="99" spans="1:19" ht="15" customHeight="1" x14ac:dyDescent="0.35">
      <c r="A99" s="25"/>
      <c r="B99" s="25"/>
      <c r="C99" s="25"/>
      <c r="D99" s="25"/>
      <c r="E99" s="26"/>
      <c r="F99" s="26"/>
      <c r="G99" s="25"/>
      <c r="H99" s="25"/>
      <c r="I99" s="25"/>
      <c r="J99" s="25"/>
      <c r="K99" s="26"/>
      <c r="L99" s="26"/>
      <c r="M99" s="25"/>
      <c r="N99" s="25"/>
      <c r="O99" s="26"/>
      <c r="P99" s="25"/>
      <c r="Q99" s="25"/>
      <c r="R99" s="63"/>
      <c r="S99" s="25"/>
    </row>
    <row r="100" spans="1:19" ht="15" customHeight="1" x14ac:dyDescent="0.35">
      <c r="A100" s="25"/>
      <c r="B100" s="25"/>
      <c r="C100" s="25"/>
      <c r="D100" s="25"/>
      <c r="E100" s="26"/>
      <c r="F100" s="26"/>
      <c r="G100" s="25"/>
      <c r="H100" s="25"/>
      <c r="I100" s="25"/>
      <c r="J100" s="25"/>
      <c r="K100" s="26"/>
      <c r="L100" s="26"/>
      <c r="M100" s="25"/>
      <c r="N100" s="25"/>
      <c r="O100" s="26"/>
      <c r="P100" s="25"/>
      <c r="Q100" s="25"/>
      <c r="R100" s="63"/>
      <c r="S100" s="25"/>
    </row>
    <row r="101" spans="1:19" ht="15" customHeight="1" x14ac:dyDescent="0.35">
      <c r="A101" s="25"/>
      <c r="B101" s="25"/>
      <c r="C101" s="25"/>
      <c r="D101" s="25"/>
      <c r="E101" s="26"/>
      <c r="F101" s="26"/>
      <c r="G101" s="25"/>
      <c r="H101" s="25"/>
      <c r="I101" s="25"/>
      <c r="J101" s="25"/>
      <c r="K101" s="26"/>
      <c r="L101" s="26"/>
      <c r="M101" s="25"/>
      <c r="N101" s="25"/>
      <c r="O101" s="26"/>
      <c r="P101" s="25"/>
      <c r="Q101" s="25"/>
      <c r="R101" s="63"/>
      <c r="S101" s="25"/>
    </row>
    <row r="102" spans="1:19" ht="15" customHeight="1" x14ac:dyDescent="0.35">
      <c r="A102" s="25"/>
      <c r="B102" s="25"/>
      <c r="C102" s="25"/>
      <c r="D102" s="25"/>
      <c r="E102" s="26"/>
      <c r="F102" s="26"/>
      <c r="G102" s="25"/>
      <c r="H102" s="25"/>
      <c r="I102" s="25"/>
      <c r="J102" s="25"/>
      <c r="K102" s="26"/>
      <c r="L102" s="26"/>
      <c r="M102" s="25"/>
      <c r="N102" s="25"/>
      <c r="O102" s="26"/>
      <c r="P102" s="25"/>
      <c r="Q102" s="25"/>
      <c r="R102" s="63"/>
      <c r="S102" s="25"/>
    </row>
    <row r="103" spans="1:19" ht="15" customHeight="1" x14ac:dyDescent="0.35">
      <c r="A103" s="25"/>
      <c r="B103" s="25"/>
      <c r="C103" s="25"/>
      <c r="D103" s="25"/>
      <c r="E103" s="26"/>
      <c r="F103" s="26"/>
      <c r="G103" s="25"/>
      <c r="H103" s="25"/>
      <c r="I103" s="25"/>
      <c r="J103" s="25"/>
      <c r="K103" s="26"/>
      <c r="L103" s="26"/>
      <c r="M103" s="25"/>
      <c r="N103" s="25"/>
      <c r="O103" s="26"/>
      <c r="P103" s="25"/>
      <c r="Q103" s="25"/>
      <c r="R103" s="63"/>
      <c r="S103" s="25"/>
    </row>
    <row r="104" spans="1:19" ht="15" customHeight="1" x14ac:dyDescent="0.35">
      <c r="A104" s="25"/>
      <c r="B104" s="25"/>
      <c r="C104" s="25"/>
      <c r="D104" s="25"/>
      <c r="E104" s="26"/>
      <c r="F104" s="26"/>
      <c r="G104" s="25"/>
      <c r="H104" s="25"/>
      <c r="I104" s="25"/>
      <c r="J104" s="25"/>
      <c r="K104" s="26"/>
      <c r="L104" s="26"/>
      <c r="M104" s="25"/>
      <c r="N104" s="25"/>
      <c r="O104" s="26"/>
      <c r="P104" s="25"/>
      <c r="Q104" s="25"/>
      <c r="R104" s="63"/>
      <c r="S104" s="25"/>
    </row>
    <row r="105" spans="1:19" ht="15" customHeight="1" x14ac:dyDescent="0.35">
      <c r="A105" s="25"/>
      <c r="B105" s="25"/>
      <c r="C105" s="25"/>
      <c r="D105" s="25"/>
      <c r="E105" s="26"/>
      <c r="F105" s="26"/>
      <c r="G105" s="25"/>
      <c r="H105" s="25"/>
      <c r="I105" s="25"/>
      <c r="J105" s="25"/>
      <c r="K105" s="26"/>
      <c r="L105" s="26"/>
      <c r="M105" s="25"/>
      <c r="N105" s="25"/>
      <c r="O105" s="26"/>
      <c r="P105" s="25"/>
      <c r="Q105" s="25"/>
      <c r="R105" s="63"/>
      <c r="S105" s="25"/>
    </row>
    <row r="106" spans="1:19" ht="15" customHeight="1" x14ac:dyDescent="0.35">
      <c r="A106" s="25"/>
      <c r="B106" s="25"/>
      <c r="C106" s="25"/>
      <c r="D106" s="25"/>
      <c r="E106" s="26"/>
      <c r="F106" s="26"/>
      <c r="G106" s="25"/>
      <c r="H106" s="25"/>
      <c r="I106" s="25"/>
      <c r="J106" s="25"/>
      <c r="K106" s="26"/>
      <c r="L106" s="26"/>
      <c r="M106" s="25"/>
      <c r="N106" s="25"/>
      <c r="O106" s="26"/>
      <c r="P106" s="25"/>
      <c r="Q106" s="25"/>
      <c r="R106" s="63"/>
      <c r="S106" s="25"/>
    </row>
    <row r="107" spans="1:19" ht="15" customHeight="1" x14ac:dyDescent="0.35">
      <c r="A107" s="25"/>
      <c r="B107" s="25"/>
      <c r="C107" s="25"/>
      <c r="D107" s="25"/>
      <c r="E107" s="26"/>
      <c r="F107" s="26"/>
      <c r="G107" s="25"/>
      <c r="H107" s="25"/>
      <c r="I107" s="25"/>
      <c r="J107" s="25"/>
      <c r="K107" s="26"/>
      <c r="L107" s="26"/>
      <c r="M107" s="25"/>
      <c r="N107" s="25"/>
      <c r="O107" s="26"/>
      <c r="P107" s="25"/>
      <c r="Q107" s="25"/>
      <c r="R107" s="63"/>
      <c r="S107" s="25"/>
    </row>
    <row r="108" spans="1:19" ht="15" customHeight="1" x14ac:dyDescent="0.35">
      <c r="A108" s="25"/>
      <c r="B108" s="25"/>
      <c r="C108" s="25"/>
      <c r="D108" s="25"/>
      <c r="E108" s="26"/>
      <c r="F108" s="26"/>
      <c r="G108" s="25"/>
      <c r="H108" s="25"/>
      <c r="I108" s="25"/>
      <c r="J108" s="25"/>
      <c r="K108" s="26"/>
      <c r="L108" s="26"/>
      <c r="M108" s="25"/>
      <c r="N108" s="25"/>
      <c r="O108" s="26"/>
      <c r="P108" s="25"/>
      <c r="Q108" s="25"/>
      <c r="R108" s="63"/>
      <c r="S108" s="25"/>
    </row>
    <row r="109" spans="1:19" ht="15" customHeight="1" x14ac:dyDescent="0.35">
      <c r="A109" s="25"/>
      <c r="B109" s="25"/>
      <c r="C109" s="25"/>
      <c r="D109" s="25"/>
      <c r="E109" s="26"/>
      <c r="F109" s="26"/>
      <c r="G109" s="25"/>
      <c r="H109" s="25"/>
      <c r="I109" s="25"/>
      <c r="J109" s="25"/>
      <c r="K109" s="26"/>
      <c r="L109" s="26"/>
      <c r="M109" s="25"/>
      <c r="N109" s="25"/>
      <c r="O109" s="26"/>
      <c r="P109" s="25"/>
      <c r="Q109" s="25"/>
      <c r="R109" s="63"/>
      <c r="S109" s="25"/>
    </row>
    <row r="110" spans="1:19" ht="15" customHeight="1" x14ac:dyDescent="0.35">
      <c r="A110" s="25"/>
      <c r="B110" s="25"/>
      <c r="C110" s="25"/>
      <c r="D110" s="25"/>
      <c r="E110" s="26"/>
      <c r="F110" s="26"/>
      <c r="G110" s="25"/>
      <c r="H110" s="25"/>
      <c r="I110" s="25"/>
      <c r="J110" s="25"/>
      <c r="K110" s="26"/>
      <c r="L110" s="26"/>
      <c r="M110" s="25"/>
      <c r="N110" s="25"/>
      <c r="O110" s="26"/>
      <c r="P110" s="25"/>
      <c r="Q110" s="25"/>
      <c r="R110" s="63"/>
      <c r="S110" s="25"/>
    </row>
    <row r="111" spans="1:19" ht="15" customHeight="1" x14ac:dyDescent="0.35">
      <c r="A111" s="25"/>
      <c r="B111" s="25"/>
      <c r="C111" s="25"/>
      <c r="D111" s="25"/>
      <c r="E111" s="26"/>
      <c r="F111" s="26"/>
      <c r="G111" s="25"/>
      <c r="H111" s="25"/>
      <c r="I111" s="25"/>
      <c r="J111" s="25"/>
      <c r="K111" s="26"/>
      <c r="L111" s="26"/>
      <c r="M111" s="25"/>
      <c r="N111" s="25"/>
      <c r="O111" s="26"/>
      <c r="P111" s="25"/>
      <c r="Q111" s="25"/>
      <c r="R111" s="63"/>
      <c r="S111" s="25"/>
    </row>
    <row r="112" spans="1:19" ht="15" customHeight="1" x14ac:dyDescent="0.35">
      <c r="A112" s="25"/>
      <c r="B112" s="25"/>
      <c r="C112" s="25"/>
      <c r="D112" s="25"/>
      <c r="E112" s="26"/>
      <c r="F112" s="26"/>
      <c r="G112" s="25"/>
      <c r="H112" s="25"/>
      <c r="I112" s="25"/>
      <c r="J112" s="25"/>
      <c r="K112" s="26"/>
      <c r="L112" s="26"/>
      <c r="M112" s="25"/>
      <c r="N112" s="25"/>
      <c r="O112" s="26"/>
      <c r="P112" s="25"/>
      <c r="Q112" s="25"/>
      <c r="R112" s="63"/>
      <c r="S112" s="25"/>
    </row>
    <row r="113" spans="1:19" ht="15" customHeight="1" x14ac:dyDescent="0.35">
      <c r="A113" s="25"/>
      <c r="B113" s="25"/>
      <c r="C113" s="25"/>
      <c r="D113" s="25"/>
      <c r="E113" s="26"/>
      <c r="F113" s="26"/>
      <c r="G113" s="25"/>
      <c r="H113" s="25"/>
      <c r="I113" s="25"/>
      <c r="J113" s="25"/>
      <c r="K113" s="26"/>
      <c r="L113" s="26"/>
      <c r="M113" s="25"/>
      <c r="N113" s="25"/>
      <c r="O113" s="26"/>
      <c r="P113" s="25"/>
      <c r="Q113" s="25"/>
      <c r="R113" s="63"/>
      <c r="S113" s="25"/>
    </row>
    <row r="114" spans="1:19" ht="15" customHeight="1" x14ac:dyDescent="0.35">
      <c r="A114" s="25"/>
      <c r="B114" s="25"/>
      <c r="C114" s="25"/>
      <c r="D114" s="25"/>
      <c r="E114" s="26"/>
      <c r="F114" s="26"/>
      <c r="G114" s="25"/>
      <c r="H114" s="25"/>
      <c r="I114" s="25"/>
      <c r="J114" s="25"/>
      <c r="K114" s="26"/>
      <c r="L114" s="26"/>
      <c r="M114" s="25"/>
      <c r="N114" s="25"/>
      <c r="O114" s="26"/>
      <c r="P114" s="25"/>
      <c r="Q114" s="25"/>
      <c r="R114" s="63"/>
      <c r="S114" s="25"/>
    </row>
    <row r="115" spans="1:19" ht="15" customHeight="1" x14ac:dyDescent="0.35">
      <c r="A115" s="25"/>
      <c r="B115" s="25"/>
      <c r="C115" s="25"/>
      <c r="D115" s="25"/>
      <c r="E115" s="26"/>
      <c r="F115" s="26"/>
      <c r="G115" s="25"/>
      <c r="H115" s="25"/>
      <c r="I115" s="25"/>
      <c r="J115" s="25"/>
      <c r="K115" s="26"/>
      <c r="L115" s="26"/>
      <c r="M115" s="25"/>
      <c r="N115" s="25"/>
      <c r="O115" s="26"/>
      <c r="P115" s="25"/>
      <c r="Q115" s="25"/>
      <c r="R115" s="63"/>
      <c r="S115" s="25"/>
    </row>
    <row r="116" spans="1:19" ht="15" customHeight="1" x14ac:dyDescent="0.35">
      <c r="A116" s="25"/>
      <c r="B116" s="25"/>
      <c r="C116" s="25"/>
      <c r="D116" s="25"/>
      <c r="E116" s="26"/>
      <c r="F116" s="26"/>
      <c r="G116" s="25"/>
      <c r="H116" s="25"/>
      <c r="I116" s="25"/>
      <c r="J116" s="25"/>
      <c r="K116" s="26"/>
      <c r="L116" s="26"/>
      <c r="M116" s="25"/>
      <c r="N116" s="25"/>
      <c r="O116" s="26"/>
      <c r="P116" s="25"/>
      <c r="Q116" s="25"/>
      <c r="R116" s="63"/>
      <c r="S116" s="25"/>
    </row>
    <row r="117" spans="1:19" ht="15" customHeight="1" x14ac:dyDescent="0.35">
      <c r="A117" s="25"/>
      <c r="B117" s="25"/>
      <c r="C117" s="25"/>
      <c r="D117" s="25"/>
      <c r="E117" s="26"/>
      <c r="F117" s="26"/>
      <c r="G117" s="25"/>
      <c r="H117" s="25"/>
      <c r="I117" s="25"/>
      <c r="J117" s="25"/>
      <c r="K117" s="26"/>
      <c r="L117" s="26"/>
      <c r="M117" s="25"/>
      <c r="N117" s="25"/>
      <c r="O117" s="26"/>
      <c r="P117" s="25"/>
      <c r="Q117" s="25"/>
      <c r="R117" s="63"/>
      <c r="S117" s="25"/>
    </row>
    <row r="118" spans="1:19" ht="15" customHeight="1" x14ac:dyDescent="0.35">
      <c r="A118" s="25"/>
      <c r="B118" s="25"/>
      <c r="C118" s="25"/>
      <c r="D118" s="25"/>
      <c r="E118" s="26"/>
      <c r="F118" s="26"/>
      <c r="G118" s="25"/>
      <c r="H118" s="25"/>
      <c r="I118" s="25"/>
      <c r="J118" s="25"/>
      <c r="K118" s="26"/>
      <c r="L118" s="26"/>
      <c r="M118" s="25"/>
      <c r="N118" s="25"/>
      <c r="O118" s="26"/>
      <c r="P118" s="25"/>
      <c r="Q118" s="25"/>
      <c r="R118" s="63"/>
      <c r="S118" s="25"/>
    </row>
    <row r="119" spans="1:19" ht="15" customHeight="1" x14ac:dyDescent="0.35">
      <c r="A119" s="25"/>
      <c r="B119" s="25"/>
      <c r="C119" s="25"/>
      <c r="D119" s="25"/>
      <c r="E119" s="26"/>
      <c r="F119" s="26"/>
      <c r="G119" s="25"/>
      <c r="H119" s="25"/>
      <c r="I119" s="25"/>
      <c r="J119" s="25"/>
      <c r="K119" s="26"/>
      <c r="L119" s="26"/>
      <c r="M119" s="25"/>
      <c r="N119" s="25"/>
      <c r="O119" s="26"/>
      <c r="P119" s="25"/>
      <c r="Q119" s="25"/>
      <c r="R119" s="63"/>
      <c r="S119" s="25"/>
    </row>
    <row r="120" spans="1:19" ht="15" customHeight="1" x14ac:dyDescent="0.35">
      <c r="A120" s="25"/>
      <c r="B120" s="25"/>
      <c r="C120" s="25"/>
      <c r="D120" s="25"/>
      <c r="E120" s="26"/>
      <c r="F120" s="26"/>
      <c r="G120" s="25"/>
      <c r="H120" s="25"/>
      <c r="I120" s="25"/>
      <c r="J120" s="25"/>
      <c r="K120" s="26"/>
      <c r="L120" s="26"/>
      <c r="M120" s="25"/>
      <c r="N120" s="25"/>
      <c r="O120" s="26"/>
      <c r="P120" s="25"/>
      <c r="Q120" s="25"/>
      <c r="R120" s="63"/>
      <c r="S120" s="25"/>
    </row>
    <row r="121" spans="1:19" ht="15" customHeight="1" x14ac:dyDescent="0.35">
      <c r="A121" s="25"/>
      <c r="B121" s="25"/>
      <c r="C121" s="25"/>
      <c r="D121" s="25"/>
      <c r="E121" s="26"/>
      <c r="F121" s="26"/>
      <c r="G121" s="25"/>
      <c r="H121" s="25"/>
      <c r="I121" s="25"/>
      <c r="J121" s="25"/>
      <c r="K121" s="26"/>
      <c r="L121" s="26"/>
      <c r="M121" s="25"/>
      <c r="N121" s="25"/>
      <c r="O121" s="26"/>
      <c r="P121" s="25"/>
      <c r="Q121" s="25"/>
      <c r="R121" s="63"/>
      <c r="S121" s="25"/>
    </row>
    <row r="122" spans="1:19" ht="15" customHeight="1" x14ac:dyDescent="0.35">
      <c r="A122" s="25"/>
      <c r="B122" s="25"/>
      <c r="C122" s="25"/>
      <c r="D122" s="25"/>
      <c r="E122" s="26"/>
      <c r="F122" s="26"/>
      <c r="G122" s="25"/>
      <c r="H122" s="25"/>
      <c r="I122" s="25"/>
      <c r="J122" s="25"/>
      <c r="K122" s="26"/>
      <c r="L122" s="26"/>
      <c r="M122" s="25"/>
      <c r="N122" s="25"/>
      <c r="O122" s="26"/>
      <c r="P122" s="25"/>
      <c r="Q122" s="25"/>
      <c r="R122" s="63"/>
      <c r="S122" s="25"/>
    </row>
    <row r="123" spans="1:19" ht="15" customHeight="1" x14ac:dyDescent="0.35">
      <c r="A123" s="25"/>
      <c r="B123" s="25"/>
      <c r="C123" s="25"/>
      <c r="D123" s="25"/>
      <c r="E123" s="26"/>
      <c r="F123" s="26"/>
      <c r="G123" s="25"/>
      <c r="H123" s="25"/>
      <c r="I123" s="25"/>
      <c r="J123" s="25"/>
      <c r="K123" s="26"/>
      <c r="L123" s="26"/>
      <c r="M123" s="25"/>
      <c r="N123" s="25"/>
      <c r="O123" s="26"/>
      <c r="P123" s="25"/>
      <c r="Q123" s="25"/>
      <c r="R123" s="63"/>
      <c r="S123" s="25"/>
    </row>
    <row r="124" spans="1:19" ht="15" customHeight="1" x14ac:dyDescent="0.35">
      <c r="A124" s="25"/>
      <c r="B124" s="25"/>
      <c r="C124" s="25"/>
      <c r="D124" s="25"/>
      <c r="E124" s="26"/>
      <c r="F124" s="26"/>
      <c r="G124" s="25"/>
      <c r="H124" s="25"/>
      <c r="I124" s="25"/>
      <c r="J124" s="25"/>
      <c r="K124" s="26"/>
      <c r="L124" s="26"/>
      <c r="M124" s="25"/>
      <c r="N124" s="25"/>
      <c r="O124" s="26"/>
      <c r="P124" s="25"/>
      <c r="Q124" s="25"/>
      <c r="R124" s="63"/>
      <c r="S124" s="25"/>
    </row>
    <row r="125" spans="1:19" ht="15" customHeight="1" x14ac:dyDescent="0.35">
      <c r="A125" s="25"/>
      <c r="B125" s="25"/>
      <c r="C125" s="25"/>
      <c r="D125" s="25"/>
      <c r="E125" s="26"/>
      <c r="F125" s="26"/>
      <c r="G125" s="25"/>
      <c r="H125" s="25"/>
      <c r="I125" s="25"/>
      <c r="J125" s="25"/>
      <c r="K125" s="26"/>
      <c r="L125" s="26"/>
      <c r="M125" s="25"/>
      <c r="N125" s="25"/>
      <c r="O125" s="26"/>
      <c r="P125" s="25"/>
      <c r="Q125" s="25"/>
      <c r="R125" s="63"/>
      <c r="S125" s="25"/>
    </row>
    <row r="126" spans="1:19" ht="15" customHeight="1" x14ac:dyDescent="0.35">
      <c r="A126" s="25"/>
      <c r="B126" s="25"/>
      <c r="C126" s="25"/>
      <c r="D126" s="25"/>
      <c r="E126" s="26"/>
      <c r="F126" s="26"/>
      <c r="G126" s="25"/>
      <c r="H126" s="25"/>
      <c r="I126" s="25"/>
      <c r="J126" s="25"/>
      <c r="K126" s="26"/>
      <c r="L126" s="26"/>
      <c r="M126" s="25"/>
      <c r="N126" s="25"/>
      <c r="O126" s="26"/>
      <c r="P126" s="25"/>
      <c r="Q126" s="25"/>
      <c r="R126" s="63"/>
      <c r="S126" s="25"/>
    </row>
    <row r="127" spans="1:19" ht="15" customHeight="1" x14ac:dyDescent="0.35">
      <c r="A127" s="25"/>
      <c r="B127" s="25"/>
      <c r="C127" s="25"/>
      <c r="D127" s="25"/>
      <c r="E127" s="26"/>
      <c r="F127" s="26"/>
      <c r="G127" s="25"/>
      <c r="H127" s="25"/>
      <c r="I127" s="25"/>
      <c r="J127" s="25"/>
      <c r="K127" s="26"/>
      <c r="L127" s="26"/>
      <c r="M127" s="25"/>
      <c r="N127" s="25"/>
      <c r="O127" s="26"/>
      <c r="P127" s="25"/>
      <c r="Q127" s="25"/>
      <c r="R127" s="63"/>
      <c r="S127" s="25"/>
    </row>
    <row r="128" spans="1:19" ht="15" customHeight="1" x14ac:dyDescent="0.35">
      <c r="A128" s="25"/>
      <c r="B128" s="25"/>
      <c r="C128" s="25"/>
      <c r="D128" s="25"/>
      <c r="E128" s="26"/>
      <c r="F128" s="26"/>
      <c r="G128" s="25"/>
      <c r="H128" s="25"/>
      <c r="I128" s="25"/>
      <c r="J128" s="25"/>
      <c r="K128" s="26"/>
      <c r="L128" s="26"/>
      <c r="M128" s="25"/>
      <c r="N128" s="25"/>
      <c r="O128" s="26"/>
      <c r="P128" s="25"/>
      <c r="Q128" s="25"/>
      <c r="R128" s="63"/>
      <c r="S128" s="25"/>
    </row>
    <row r="129" spans="1:19" ht="15" customHeight="1" x14ac:dyDescent="0.35">
      <c r="A129" s="25"/>
      <c r="B129" s="25"/>
      <c r="C129" s="25"/>
      <c r="D129" s="25"/>
      <c r="E129" s="26"/>
      <c r="F129" s="26"/>
      <c r="G129" s="25"/>
      <c r="H129" s="25"/>
      <c r="I129" s="25"/>
      <c r="J129" s="25"/>
      <c r="K129" s="26"/>
      <c r="L129" s="26"/>
      <c r="M129" s="25"/>
      <c r="N129" s="25"/>
      <c r="O129" s="26"/>
      <c r="P129" s="25"/>
      <c r="Q129" s="25"/>
      <c r="R129" s="63"/>
      <c r="S129" s="25"/>
    </row>
    <row r="130" spans="1:19" ht="15" customHeight="1" x14ac:dyDescent="0.35">
      <c r="A130" s="25"/>
      <c r="B130" s="25"/>
      <c r="C130" s="25"/>
      <c r="D130" s="25"/>
      <c r="E130" s="26"/>
      <c r="F130" s="26"/>
      <c r="G130" s="25"/>
      <c r="H130" s="25"/>
      <c r="I130" s="25"/>
      <c r="J130" s="25"/>
      <c r="K130" s="26"/>
      <c r="L130" s="26"/>
      <c r="M130" s="25"/>
      <c r="N130" s="25"/>
      <c r="O130" s="26"/>
      <c r="P130" s="25"/>
      <c r="Q130" s="25"/>
      <c r="R130" s="63"/>
      <c r="S130" s="25"/>
    </row>
    <row r="131" spans="1:19" ht="15" customHeight="1" x14ac:dyDescent="0.35">
      <c r="A131" s="25"/>
      <c r="B131" s="25"/>
      <c r="C131" s="25"/>
      <c r="D131" s="25"/>
      <c r="E131" s="26"/>
      <c r="F131" s="26"/>
      <c r="G131" s="25"/>
      <c r="H131" s="25"/>
      <c r="I131" s="25"/>
      <c r="J131" s="25"/>
      <c r="K131" s="26"/>
      <c r="L131" s="26"/>
      <c r="M131" s="25"/>
      <c r="N131" s="25"/>
      <c r="O131" s="26"/>
      <c r="P131" s="25"/>
      <c r="Q131" s="25"/>
      <c r="R131" s="63"/>
      <c r="S131" s="25"/>
    </row>
    <row r="132" spans="1:19" ht="15" customHeight="1" x14ac:dyDescent="0.35">
      <c r="A132" s="25"/>
      <c r="B132" s="25"/>
      <c r="C132" s="25"/>
      <c r="D132" s="25"/>
      <c r="E132" s="26"/>
      <c r="F132" s="26"/>
      <c r="G132" s="25"/>
      <c r="H132" s="25"/>
      <c r="I132" s="25"/>
      <c r="J132" s="25"/>
      <c r="K132" s="26"/>
      <c r="L132" s="26"/>
      <c r="M132" s="25"/>
      <c r="N132" s="25"/>
      <c r="O132" s="26"/>
      <c r="P132" s="25"/>
      <c r="Q132" s="25"/>
      <c r="R132" s="63"/>
      <c r="S132" s="25"/>
    </row>
    <row r="133" spans="1:19" ht="15" customHeight="1" x14ac:dyDescent="0.35">
      <c r="A133" s="25"/>
      <c r="B133" s="25"/>
      <c r="C133" s="25"/>
      <c r="D133" s="25"/>
      <c r="E133" s="26"/>
      <c r="F133" s="26"/>
      <c r="G133" s="25"/>
      <c r="H133" s="25"/>
      <c r="I133" s="25"/>
      <c r="J133" s="25"/>
      <c r="K133" s="26"/>
      <c r="L133" s="26"/>
      <c r="M133" s="25"/>
      <c r="N133" s="25"/>
      <c r="O133" s="26"/>
      <c r="P133" s="25"/>
      <c r="Q133" s="25"/>
      <c r="R133" s="63"/>
      <c r="S133" s="25"/>
    </row>
    <row r="134" spans="1:19" ht="15" customHeight="1" x14ac:dyDescent="0.35">
      <c r="A134" s="25"/>
      <c r="B134" s="25"/>
      <c r="C134" s="25"/>
      <c r="D134" s="25"/>
      <c r="E134" s="26"/>
      <c r="F134" s="26"/>
      <c r="G134" s="25"/>
      <c r="H134" s="25"/>
      <c r="I134" s="25"/>
      <c r="J134" s="25"/>
      <c r="K134" s="26"/>
      <c r="L134" s="26"/>
      <c r="M134" s="25"/>
      <c r="N134" s="25"/>
      <c r="O134" s="26"/>
      <c r="P134" s="25"/>
      <c r="Q134" s="25"/>
      <c r="R134" s="63"/>
      <c r="S134" s="25"/>
    </row>
    <row r="135" spans="1:19" ht="15" customHeight="1" x14ac:dyDescent="0.35">
      <c r="A135" s="25"/>
      <c r="B135" s="25"/>
      <c r="C135" s="25"/>
      <c r="D135" s="25"/>
      <c r="E135" s="26"/>
      <c r="F135" s="26"/>
      <c r="G135" s="25"/>
      <c r="H135" s="25"/>
      <c r="I135" s="25"/>
      <c r="J135" s="25"/>
      <c r="K135" s="26"/>
      <c r="L135" s="26"/>
      <c r="M135" s="25"/>
      <c r="N135" s="25"/>
      <c r="O135" s="26"/>
      <c r="P135" s="25"/>
      <c r="Q135" s="25"/>
      <c r="R135" s="63"/>
      <c r="S135" s="25"/>
    </row>
    <row r="136" spans="1:19" ht="15" customHeight="1" x14ac:dyDescent="0.35">
      <c r="A136" s="25"/>
      <c r="B136" s="25"/>
      <c r="C136" s="25"/>
      <c r="D136" s="25"/>
      <c r="E136" s="26"/>
      <c r="F136" s="26"/>
      <c r="G136" s="25"/>
      <c r="H136" s="25"/>
      <c r="I136" s="25"/>
      <c r="J136" s="25"/>
      <c r="K136" s="26"/>
      <c r="L136" s="26"/>
      <c r="M136" s="25"/>
      <c r="N136" s="25"/>
      <c r="O136" s="26"/>
      <c r="P136" s="25"/>
      <c r="Q136" s="25"/>
      <c r="R136" s="63"/>
      <c r="S136" s="25"/>
    </row>
    <row r="137" spans="1:19" ht="15" customHeight="1" x14ac:dyDescent="0.35">
      <c r="A137" s="25"/>
      <c r="B137" s="25"/>
      <c r="C137" s="25"/>
      <c r="D137" s="25"/>
      <c r="E137" s="26"/>
      <c r="F137" s="26"/>
      <c r="G137" s="25"/>
      <c r="H137" s="25"/>
      <c r="I137" s="25"/>
      <c r="J137" s="25"/>
      <c r="K137" s="26"/>
      <c r="L137" s="26"/>
      <c r="M137" s="25"/>
      <c r="N137" s="25"/>
      <c r="O137" s="26"/>
      <c r="P137" s="25"/>
      <c r="Q137" s="25"/>
      <c r="R137" s="63"/>
      <c r="S137" s="25"/>
    </row>
    <row r="138" spans="1:19" ht="15" customHeight="1" x14ac:dyDescent="0.35">
      <c r="A138" s="25"/>
      <c r="B138" s="25"/>
      <c r="C138" s="25"/>
      <c r="D138" s="25"/>
      <c r="E138" s="26"/>
      <c r="F138" s="26"/>
      <c r="G138" s="25"/>
      <c r="H138" s="25"/>
      <c r="I138" s="25"/>
      <c r="J138" s="25"/>
      <c r="K138" s="26"/>
      <c r="L138" s="26"/>
      <c r="M138" s="25"/>
      <c r="N138" s="25"/>
      <c r="O138" s="26"/>
      <c r="P138" s="25"/>
      <c r="Q138" s="25"/>
      <c r="R138" s="63"/>
      <c r="S138" s="25"/>
    </row>
    <row r="139" spans="1:19" ht="15" customHeight="1" x14ac:dyDescent="0.35">
      <c r="A139" s="25"/>
      <c r="B139" s="25"/>
      <c r="C139" s="25"/>
      <c r="D139" s="25"/>
      <c r="E139" s="26"/>
      <c r="F139" s="26"/>
      <c r="G139" s="25"/>
      <c r="H139" s="25"/>
      <c r="I139" s="25"/>
      <c r="J139" s="25"/>
      <c r="K139" s="26"/>
      <c r="L139" s="26"/>
      <c r="M139" s="25"/>
      <c r="N139" s="25"/>
      <c r="O139" s="26"/>
      <c r="P139" s="25"/>
      <c r="Q139" s="25"/>
      <c r="R139" s="63"/>
      <c r="S139" s="25"/>
    </row>
    <row r="140" spans="1:19" ht="15" customHeight="1" x14ac:dyDescent="0.35">
      <c r="A140" s="25"/>
      <c r="B140" s="25"/>
      <c r="C140" s="25"/>
      <c r="D140" s="25"/>
      <c r="E140" s="26"/>
      <c r="F140" s="26"/>
      <c r="G140" s="25"/>
      <c r="H140" s="25"/>
      <c r="I140" s="25"/>
      <c r="J140" s="25"/>
      <c r="K140" s="26"/>
      <c r="L140" s="26"/>
      <c r="M140" s="25"/>
      <c r="N140" s="25"/>
      <c r="O140" s="26"/>
      <c r="P140" s="25"/>
      <c r="Q140" s="25"/>
      <c r="R140" s="63"/>
      <c r="S140" s="25"/>
    </row>
    <row r="141" spans="1:19" ht="15" customHeight="1" x14ac:dyDescent="0.35">
      <c r="A141" s="25"/>
      <c r="B141" s="25"/>
      <c r="C141" s="25"/>
      <c r="D141" s="25"/>
      <c r="E141" s="26"/>
      <c r="F141" s="26"/>
      <c r="G141" s="25"/>
      <c r="H141" s="25"/>
      <c r="I141" s="25"/>
      <c r="J141" s="25"/>
      <c r="K141" s="26"/>
      <c r="L141" s="26"/>
      <c r="M141" s="25"/>
      <c r="N141" s="25"/>
      <c r="O141" s="26"/>
      <c r="P141" s="25"/>
      <c r="Q141" s="25"/>
      <c r="R141" s="63"/>
      <c r="S141" s="25"/>
    </row>
    <row r="142" spans="1:19" ht="15" customHeight="1" x14ac:dyDescent="0.35">
      <c r="A142" s="25"/>
      <c r="B142" s="25"/>
      <c r="C142" s="25"/>
      <c r="D142" s="25"/>
      <c r="E142" s="26"/>
      <c r="F142" s="26"/>
      <c r="G142" s="25"/>
      <c r="H142" s="25"/>
      <c r="I142" s="25"/>
      <c r="J142" s="25"/>
      <c r="K142" s="26"/>
      <c r="L142" s="26"/>
      <c r="M142" s="25"/>
      <c r="N142" s="25"/>
      <c r="O142" s="26"/>
      <c r="P142" s="25"/>
      <c r="Q142" s="25"/>
      <c r="R142" s="63"/>
      <c r="S142" s="25"/>
    </row>
    <row r="143" spans="1:19" ht="15" customHeight="1" x14ac:dyDescent="0.35">
      <c r="A143" s="25"/>
      <c r="B143" s="25"/>
      <c r="C143" s="25"/>
      <c r="D143" s="25"/>
      <c r="E143" s="26"/>
      <c r="F143" s="26"/>
      <c r="G143" s="25"/>
      <c r="H143" s="25"/>
      <c r="I143" s="25"/>
      <c r="J143" s="25"/>
      <c r="K143" s="26"/>
      <c r="L143" s="26"/>
      <c r="M143" s="25"/>
      <c r="N143" s="25"/>
      <c r="O143" s="26"/>
      <c r="P143" s="25"/>
      <c r="Q143" s="25"/>
      <c r="R143" s="63"/>
      <c r="S143" s="25"/>
    </row>
    <row r="144" spans="1:19" ht="15" customHeight="1" x14ac:dyDescent="0.35">
      <c r="A144" s="25"/>
      <c r="B144" s="25"/>
      <c r="C144" s="25"/>
      <c r="D144" s="25"/>
      <c r="E144" s="26"/>
      <c r="F144" s="26"/>
      <c r="G144" s="25"/>
      <c r="H144" s="25"/>
      <c r="I144" s="25"/>
      <c r="J144" s="25"/>
      <c r="K144" s="26"/>
      <c r="L144" s="26"/>
      <c r="M144" s="25"/>
      <c r="N144" s="25"/>
      <c r="O144" s="26"/>
      <c r="P144" s="25"/>
      <c r="Q144" s="25"/>
      <c r="R144" s="63"/>
      <c r="S144" s="25"/>
    </row>
    <row r="145" spans="1:19" ht="15" customHeight="1" x14ac:dyDescent="0.35">
      <c r="A145" s="25"/>
      <c r="B145" s="25"/>
      <c r="C145" s="25"/>
      <c r="D145" s="25"/>
      <c r="E145" s="26"/>
      <c r="F145" s="26"/>
      <c r="G145" s="25"/>
      <c r="H145" s="25"/>
      <c r="I145" s="25"/>
      <c r="J145" s="25"/>
      <c r="K145" s="26"/>
      <c r="L145" s="26"/>
      <c r="M145" s="25"/>
      <c r="N145" s="25"/>
      <c r="O145" s="26"/>
      <c r="P145" s="25"/>
      <c r="Q145" s="25"/>
      <c r="R145" s="63"/>
      <c r="S145" s="25"/>
    </row>
    <row r="146" spans="1:19" ht="15" customHeight="1" x14ac:dyDescent="0.35">
      <c r="A146" s="25"/>
      <c r="B146" s="25"/>
      <c r="C146" s="25"/>
      <c r="D146" s="25"/>
      <c r="E146" s="26"/>
      <c r="F146" s="26"/>
      <c r="G146" s="25"/>
      <c r="H146" s="25"/>
      <c r="I146" s="25"/>
      <c r="J146" s="25"/>
      <c r="K146" s="26"/>
      <c r="L146" s="26"/>
      <c r="M146" s="25"/>
      <c r="N146" s="25"/>
      <c r="O146" s="26"/>
      <c r="P146" s="25"/>
      <c r="Q146" s="25"/>
      <c r="R146" s="63"/>
      <c r="S146" s="25"/>
    </row>
    <row r="147" spans="1:19" ht="15" customHeight="1" x14ac:dyDescent="0.35">
      <c r="A147" s="25"/>
      <c r="B147" s="25"/>
      <c r="C147" s="25"/>
      <c r="D147" s="25"/>
      <c r="E147" s="26"/>
      <c r="F147" s="26"/>
      <c r="G147" s="25"/>
      <c r="H147" s="25"/>
      <c r="I147" s="25"/>
      <c r="J147" s="25"/>
      <c r="K147" s="26"/>
      <c r="L147" s="26"/>
      <c r="M147" s="25"/>
      <c r="N147" s="25"/>
      <c r="O147" s="26"/>
      <c r="P147" s="25"/>
      <c r="Q147" s="25"/>
      <c r="R147" s="63"/>
      <c r="S147" s="25"/>
    </row>
    <row r="148" spans="1:19" ht="15" customHeight="1" x14ac:dyDescent="0.35">
      <c r="A148" s="25"/>
      <c r="B148" s="25"/>
      <c r="C148" s="25"/>
      <c r="D148" s="25"/>
      <c r="E148" s="26"/>
      <c r="F148" s="26"/>
      <c r="G148" s="25"/>
      <c r="H148" s="25"/>
      <c r="I148" s="25"/>
      <c r="J148" s="25"/>
      <c r="K148" s="26"/>
      <c r="L148" s="26"/>
      <c r="M148" s="25"/>
      <c r="N148" s="25"/>
      <c r="O148" s="26"/>
      <c r="P148" s="25"/>
      <c r="Q148" s="25"/>
      <c r="R148" s="63"/>
      <c r="S148" s="25"/>
    </row>
    <row r="149" spans="1:19" ht="15" customHeight="1" x14ac:dyDescent="0.35">
      <c r="A149" s="25"/>
      <c r="B149" s="25"/>
      <c r="C149" s="25"/>
      <c r="D149" s="25"/>
      <c r="E149" s="26"/>
      <c r="F149" s="26"/>
      <c r="G149" s="25"/>
      <c r="H149" s="25"/>
      <c r="I149" s="25"/>
      <c r="J149" s="25"/>
      <c r="K149" s="26"/>
      <c r="L149" s="26"/>
      <c r="M149" s="25"/>
      <c r="N149" s="25"/>
      <c r="O149" s="26"/>
      <c r="P149" s="25"/>
      <c r="Q149" s="25"/>
      <c r="R149" s="63"/>
      <c r="S149" s="25"/>
    </row>
    <row r="150" spans="1:19" ht="15" customHeight="1" x14ac:dyDescent="0.35">
      <c r="A150" s="25"/>
      <c r="B150" s="25"/>
      <c r="C150" s="25"/>
      <c r="D150" s="25"/>
      <c r="E150" s="26"/>
      <c r="F150" s="26"/>
      <c r="G150" s="25"/>
      <c r="H150" s="25"/>
      <c r="I150" s="25"/>
      <c r="J150" s="25"/>
      <c r="K150" s="26"/>
      <c r="L150" s="26"/>
      <c r="M150" s="25"/>
      <c r="N150" s="25"/>
      <c r="O150" s="26"/>
      <c r="P150" s="25"/>
      <c r="Q150" s="25"/>
      <c r="R150" s="63"/>
      <c r="S150" s="25"/>
    </row>
    <row r="151" spans="1:19" ht="15" customHeight="1" x14ac:dyDescent="0.35">
      <c r="A151" s="25"/>
      <c r="B151" s="25"/>
      <c r="C151" s="25"/>
      <c r="D151" s="25"/>
      <c r="E151" s="26"/>
      <c r="F151" s="26"/>
      <c r="G151" s="25"/>
      <c r="H151" s="25"/>
      <c r="I151" s="25"/>
      <c r="J151" s="25"/>
      <c r="K151" s="26"/>
      <c r="L151" s="26"/>
      <c r="M151" s="25"/>
      <c r="N151" s="25"/>
      <c r="O151" s="26"/>
      <c r="P151" s="25"/>
      <c r="Q151" s="25"/>
      <c r="R151" s="63"/>
      <c r="S151" s="25"/>
    </row>
    <row r="152" spans="1:19" ht="15" customHeight="1" x14ac:dyDescent="0.35">
      <c r="A152" s="25"/>
      <c r="B152" s="25"/>
      <c r="C152" s="25"/>
      <c r="D152" s="25"/>
      <c r="E152" s="26"/>
      <c r="F152" s="26"/>
      <c r="G152" s="25"/>
      <c r="H152" s="25"/>
      <c r="I152" s="25"/>
      <c r="J152" s="25"/>
      <c r="K152" s="26"/>
      <c r="L152" s="26"/>
      <c r="M152" s="25"/>
      <c r="N152" s="25"/>
      <c r="O152" s="26"/>
      <c r="P152" s="25"/>
      <c r="Q152" s="25"/>
      <c r="R152" s="63"/>
      <c r="S152" s="25"/>
    </row>
    <row r="153" spans="1:19" ht="15" customHeight="1" x14ac:dyDescent="0.35">
      <c r="A153" s="25"/>
      <c r="B153" s="25"/>
      <c r="C153" s="25"/>
      <c r="D153" s="25"/>
      <c r="E153" s="26"/>
      <c r="F153" s="26"/>
      <c r="G153" s="25"/>
      <c r="H153" s="25"/>
      <c r="I153" s="25"/>
      <c r="J153" s="25"/>
      <c r="K153" s="26"/>
      <c r="L153" s="26"/>
      <c r="M153" s="25"/>
      <c r="N153" s="25"/>
      <c r="O153" s="26"/>
      <c r="P153" s="25"/>
      <c r="Q153" s="25"/>
      <c r="R153" s="63"/>
      <c r="S153" s="25"/>
    </row>
    <row r="154" spans="1:19" ht="15" customHeight="1" x14ac:dyDescent="0.35">
      <c r="A154" s="25"/>
      <c r="B154" s="25"/>
      <c r="C154" s="25"/>
      <c r="D154" s="25"/>
      <c r="E154" s="26"/>
      <c r="F154" s="26"/>
      <c r="G154" s="25"/>
      <c r="H154" s="25"/>
      <c r="I154" s="25"/>
      <c r="J154" s="25"/>
      <c r="K154" s="26"/>
      <c r="L154" s="26"/>
      <c r="M154" s="25"/>
      <c r="N154" s="25"/>
      <c r="O154" s="26"/>
      <c r="P154" s="25"/>
      <c r="Q154" s="25"/>
      <c r="R154" s="63"/>
      <c r="S154" s="25"/>
    </row>
  </sheetData>
  <mergeCells count="4">
    <mergeCell ref="V1:BJ1"/>
    <mergeCell ref="V51:W51"/>
    <mergeCell ref="Y51:Z51"/>
    <mergeCell ref="A1:S1"/>
  </mergeCells>
  <pageMargins left="0.7" right="0.7" top="0.75" bottom="0.75" header="0.3" footer="0.3"/>
  <pageSetup orientation="portrait" r:id="rId9"/>
  <drawing r:id="rId10"/>
  <tableParts count="3">
    <tablePart r:id="rId11"/>
    <tablePart r:id="rId12"/>
    <tablePart r:id="rId13"/>
  </tableParts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 xr:uid="{00000000-0002-0000-0400-000000000000}">
          <x14:formula1>
            <xm:f>'Dropdown Choices'!$E$2:$E$7</xm:f>
          </x14:formula1>
          <xm:sqref>I3:I153</xm:sqref>
        </x14:dataValidation>
        <x14:dataValidation type="list" allowBlank="1" showInputMessage="1" showErrorMessage="1" xr:uid="{00000000-0002-0000-0400-000002000000}">
          <x14:formula1>
            <xm:f>'Dropdown Choices'!$H$2:$H$6</xm:f>
          </x14:formula1>
          <xm:sqref>N3:N155</xm:sqref>
        </x14:dataValidation>
        <x14:dataValidation type="list" allowBlank="1" showInputMessage="1" showErrorMessage="1" xr:uid="{00000000-0002-0000-0400-000003000000}">
          <x14:formula1>
            <xm:f>'Dropdown Choices'!$I$2:$I$5</xm:f>
          </x14:formula1>
          <xm:sqref>P3:P155</xm:sqref>
        </x14:dataValidation>
        <x14:dataValidation type="list" allowBlank="1" showInputMessage="1" showErrorMessage="1" xr:uid="{00000000-0002-0000-0400-000004000000}">
          <x14:formula1>
            <xm:f>'Dropdown Choices'!$J$2:$J$6</xm:f>
          </x14:formula1>
          <xm:sqref>Q3:Q154</xm:sqref>
        </x14:dataValidation>
        <x14:dataValidation type="list" allowBlank="1" showInputMessage="1" showErrorMessage="1" xr:uid="{00000000-0002-0000-0400-000005000000}">
          <x14:formula1>
            <xm:f>'Dropdown Choices'!$K$2:$K$5</xm:f>
          </x14:formula1>
          <xm:sqref>R3:S154</xm:sqref>
        </x14:dataValidation>
        <x14:dataValidation type="list" allowBlank="1" showInputMessage="1" showErrorMessage="1" xr:uid="{00000000-0002-0000-0400-000007000000}">
          <x14:formula1>
            <xm:f>'Dropdown Choices'!$B$2:$B$57</xm:f>
          </x14:formula1>
          <xm:sqref>D3:D153</xm:sqref>
        </x14:dataValidation>
        <x14:dataValidation type="list" allowBlank="1" showInputMessage="1" showErrorMessage="1" xr:uid="{00000000-0002-0000-0400-000008000000}">
          <x14:formula1>
            <xm:f>'Dropdown Choices'!$A$2:$A$19</xm:f>
          </x14:formula1>
          <xm:sqref>C3:C153</xm:sqref>
        </x14:dataValidation>
        <x14:dataValidation type="list" allowBlank="1" showInputMessage="1" showErrorMessage="1" xr:uid="{00000000-0002-0000-0400-000001000000}">
          <x14:formula1>
            <xm:f>'Dropdown Choices'!$D$2:$D$14</xm:f>
          </x14:formula1>
          <xm:sqref>J3:J153</xm:sqref>
        </x14:dataValidation>
        <x14:dataValidation type="list" allowBlank="1" showInputMessage="1" showErrorMessage="1" xr:uid="{00000000-0002-0000-0400-000006000000}">
          <x14:formula1>
            <xm:f>'Dropdown Choices'!$G$2:$G$30</xm:f>
          </x14:formula1>
          <xm:sqref>M3:M154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CCFF33"/>
  </sheetPr>
  <dimension ref="A1:BJ155"/>
  <sheetViews>
    <sheetView zoomScale="80" zoomScaleNormal="80" workbookViewId="0">
      <pane xSplit="1" topLeftCell="L1" activePane="topRight" state="frozen"/>
      <selection pane="topRight" activeCell="M2" sqref="M1:M1048576"/>
    </sheetView>
  </sheetViews>
  <sheetFormatPr defaultColWidth="20.1796875" defaultRowHeight="15" customHeight="1" x14ac:dyDescent="0.35"/>
  <cols>
    <col min="1" max="1" width="16.7265625" style="37" customWidth="1"/>
    <col min="2" max="2" width="8.453125" style="37" bestFit="1" customWidth="1"/>
    <col min="3" max="3" width="38" style="37" bestFit="1" customWidth="1"/>
    <col min="4" max="4" width="24.26953125" style="37" customWidth="1"/>
    <col min="5" max="5" width="12" style="38" bestFit="1" customWidth="1"/>
    <col min="6" max="6" width="11.81640625" style="38" bestFit="1" customWidth="1"/>
    <col min="7" max="7" width="10.81640625" style="37" customWidth="1"/>
    <col min="8" max="8" width="12.26953125" style="37" bestFit="1" customWidth="1"/>
    <col min="9" max="9" width="12.26953125" style="37" customWidth="1"/>
    <col min="10" max="10" width="41.54296875" style="37" customWidth="1"/>
    <col min="11" max="11" width="12.7265625" style="38" customWidth="1"/>
    <col min="12" max="12" width="13" style="38" bestFit="1" customWidth="1"/>
    <col min="13" max="13" width="33.6328125" style="37" customWidth="1"/>
    <col min="14" max="14" width="27" style="37" customWidth="1"/>
    <col min="15" max="15" width="13.453125" style="38" bestFit="1" customWidth="1"/>
    <col min="16" max="16" width="15.1796875" style="37" customWidth="1"/>
    <col min="17" max="17" width="33.26953125" style="37" bestFit="1" customWidth="1"/>
    <col min="18" max="18" width="23.26953125" style="66" customWidth="1"/>
    <col min="19" max="19" width="26.1796875" style="37" customWidth="1"/>
    <col min="20" max="20" width="1.7265625" style="1" customWidth="1"/>
    <col min="21" max="21" width="43.81640625" style="1" bestFit="1" customWidth="1"/>
    <col min="22" max="22" width="16.1796875" style="1" customWidth="1"/>
    <col min="23" max="23" width="1.7265625" style="1" customWidth="1"/>
    <col min="24" max="24" width="38" style="1" bestFit="1" customWidth="1"/>
    <col min="25" max="25" width="15.7265625" style="1" customWidth="1"/>
    <col min="26" max="26" width="1.81640625" style="1" customWidth="1"/>
    <col min="27" max="27" width="25.7265625" style="1" customWidth="1"/>
    <col min="28" max="28" width="13.7265625" style="4" customWidth="1"/>
    <col min="29" max="43" width="13.7265625" style="1" customWidth="1"/>
    <col min="44" max="44" width="1.7265625" style="1" customWidth="1"/>
    <col min="45" max="45" width="43.7265625" style="1" customWidth="1"/>
    <col min="46" max="46" width="15.7265625" style="1" customWidth="1"/>
    <col min="47" max="47" width="1.7265625" style="1" customWidth="1"/>
    <col min="48" max="49" width="22.453125" style="1" customWidth="1"/>
    <col min="50" max="50" width="1.7265625" style="1" customWidth="1"/>
    <col min="51" max="51" width="18.81640625" style="1" customWidth="1"/>
    <col min="52" max="52" width="15.7265625" style="1" customWidth="1"/>
    <col min="53" max="53" width="1.7265625" style="1" customWidth="1"/>
    <col min="54" max="54" width="30.26953125" style="1" customWidth="1"/>
    <col min="55" max="55" width="11.81640625" style="1" customWidth="1"/>
    <col min="56" max="56" width="1.7265625" style="1" customWidth="1"/>
    <col min="57" max="57" width="33.26953125" style="1" bestFit="1" customWidth="1"/>
    <col min="58" max="62" width="22.26953125" style="1" customWidth="1"/>
    <col min="63" max="16384" width="20.1796875" style="1"/>
  </cols>
  <sheetData>
    <row r="1" spans="1:62" ht="30" customHeight="1" x14ac:dyDescent="0.35">
      <c r="A1" s="85" t="s">
        <v>76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U1" s="74" t="s">
        <v>38</v>
      </c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  <c r="AK1" s="74"/>
      <c r="AL1" s="74"/>
      <c r="AM1" s="74"/>
      <c r="AN1" s="74"/>
      <c r="AO1" s="74"/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</row>
    <row r="2" spans="1:62" ht="29" x14ac:dyDescent="0.35">
      <c r="A2" s="35" t="s">
        <v>102</v>
      </c>
      <c r="B2" s="35" t="s">
        <v>1</v>
      </c>
      <c r="C2" s="35" t="s">
        <v>20</v>
      </c>
      <c r="D2" s="35" t="s">
        <v>2</v>
      </c>
      <c r="E2" s="36" t="s">
        <v>3</v>
      </c>
      <c r="F2" s="36" t="s">
        <v>4</v>
      </c>
      <c r="G2" s="35" t="s">
        <v>5</v>
      </c>
      <c r="H2" s="35" t="s">
        <v>9</v>
      </c>
      <c r="I2" s="35" t="s">
        <v>215</v>
      </c>
      <c r="J2" s="35" t="s">
        <v>216</v>
      </c>
      <c r="K2" s="36" t="s">
        <v>222</v>
      </c>
      <c r="L2" s="36" t="s">
        <v>55</v>
      </c>
      <c r="M2" s="35" t="s">
        <v>6</v>
      </c>
      <c r="N2" s="35" t="s">
        <v>224</v>
      </c>
      <c r="O2" s="36" t="s">
        <v>223</v>
      </c>
      <c r="P2" s="35" t="s">
        <v>201</v>
      </c>
      <c r="Q2" s="35" t="s">
        <v>203</v>
      </c>
      <c r="R2" s="62" t="s">
        <v>228</v>
      </c>
      <c r="S2" s="67" t="s">
        <v>333</v>
      </c>
      <c r="U2" s="2" t="s">
        <v>0</v>
      </c>
      <c r="V2" s="8" t="s">
        <v>225</v>
      </c>
      <c r="W2"/>
      <c r="X2" s="7" t="s">
        <v>20</v>
      </c>
      <c r="Y2" s="8" t="s">
        <v>35</v>
      </c>
      <c r="AA2" s="48" t="s">
        <v>37</v>
      </c>
      <c r="AB2" s="5" t="s">
        <v>26</v>
      </c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S2" s="5" t="s">
        <v>217</v>
      </c>
      <c r="AT2" s="6" t="s">
        <v>35</v>
      </c>
      <c r="AU2"/>
      <c r="AV2" s="5" t="s">
        <v>2</v>
      </c>
      <c r="AW2" s="6" t="s">
        <v>36</v>
      </c>
      <c r="AY2" s="7" t="s">
        <v>201</v>
      </c>
      <c r="AZ2" s="6" t="s">
        <v>35</v>
      </c>
      <c r="BA2"/>
      <c r="BB2" s="2" t="s">
        <v>226</v>
      </c>
      <c r="BC2" t="s">
        <v>35</v>
      </c>
      <c r="BD2"/>
      <c r="BE2" s="2" t="s">
        <v>35</v>
      </c>
      <c r="BF2" s="5" t="s">
        <v>10</v>
      </c>
      <c r="BG2"/>
      <c r="BH2"/>
      <c r="BI2"/>
      <c r="BJ2"/>
    </row>
    <row r="3" spans="1:62" ht="14.5" x14ac:dyDescent="0.35">
      <c r="A3" s="25" t="s">
        <v>27</v>
      </c>
      <c r="B3" s="25" t="s">
        <v>11</v>
      </c>
      <c r="C3" s="25" t="s">
        <v>116</v>
      </c>
      <c r="D3" s="25" t="s">
        <v>153</v>
      </c>
      <c r="E3" s="26">
        <v>42493</v>
      </c>
      <c r="F3" s="26">
        <v>42499</v>
      </c>
      <c r="G3" s="25">
        <f>May[[#This Row],[Stop Date]]-May[[#This Row],[Start Date]]+1</f>
        <v>7</v>
      </c>
      <c r="H3" s="25" t="s">
        <v>42</v>
      </c>
      <c r="I3" s="29"/>
      <c r="J3" s="25" t="s">
        <v>219</v>
      </c>
      <c r="K3" s="26">
        <v>42493</v>
      </c>
      <c r="L3" s="26" t="s">
        <v>14</v>
      </c>
      <c r="M3" s="25" t="s">
        <v>21</v>
      </c>
      <c r="N3" s="29" t="s">
        <v>199</v>
      </c>
      <c r="O3" s="26">
        <v>42496</v>
      </c>
      <c r="P3" s="25" t="s">
        <v>8</v>
      </c>
      <c r="Q3" s="25" t="s">
        <v>204</v>
      </c>
      <c r="R3" s="25" t="s">
        <v>14</v>
      </c>
      <c r="S3" s="106"/>
      <c r="U3" s="3" t="s">
        <v>27</v>
      </c>
      <c r="V3">
        <v>1</v>
      </c>
      <c r="W3"/>
      <c r="X3" s="3" t="s">
        <v>116</v>
      </c>
      <c r="Y3">
        <v>1</v>
      </c>
      <c r="AA3" s="5" t="s">
        <v>2</v>
      </c>
      <c r="AB3" s="6" t="s">
        <v>42</v>
      </c>
      <c r="AC3" s="6" t="s">
        <v>342</v>
      </c>
      <c r="AD3" s="6" t="s">
        <v>349</v>
      </c>
      <c r="AE3" s="6" t="s">
        <v>23</v>
      </c>
      <c r="AF3"/>
      <c r="AG3"/>
      <c r="AH3"/>
      <c r="AI3" s="6"/>
      <c r="AJ3" s="6"/>
      <c r="AK3" s="6"/>
      <c r="AL3" s="6"/>
      <c r="AM3" s="6"/>
      <c r="AN3" s="6"/>
      <c r="AO3" s="6"/>
      <c r="AP3" s="6"/>
      <c r="AQ3" s="6"/>
      <c r="AS3" s="3" t="s">
        <v>219</v>
      </c>
      <c r="AT3">
        <v>3</v>
      </c>
      <c r="AU3"/>
      <c r="AV3" s="3" t="s">
        <v>153</v>
      </c>
      <c r="AW3">
        <v>17</v>
      </c>
      <c r="AY3" s="3" t="s">
        <v>8</v>
      </c>
      <c r="AZ3">
        <v>5</v>
      </c>
      <c r="BA3"/>
      <c r="BB3" s="3" t="s">
        <v>199</v>
      </c>
      <c r="BC3">
        <v>1</v>
      </c>
      <c r="BD3"/>
      <c r="BE3" s="5" t="s">
        <v>203</v>
      </c>
      <c r="BF3" t="s">
        <v>14</v>
      </c>
      <c r="BG3" t="s">
        <v>111</v>
      </c>
      <c r="BH3" t="s">
        <v>13</v>
      </c>
      <c r="BI3" s="6" t="s">
        <v>23</v>
      </c>
      <c r="BJ3"/>
    </row>
    <row r="4" spans="1:62" ht="15" customHeight="1" x14ac:dyDescent="0.35">
      <c r="A4" s="101" t="s">
        <v>28</v>
      </c>
      <c r="B4" s="101" t="s">
        <v>18</v>
      </c>
      <c r="C4" s="25" t="s">
        <v>115</v>
      </c>
      <c r="D4" s="25" t="s">
        <v>135</v>
      </c>
      <c r="E4" s="102">
        <v>42495</v>
      </c>
      <c r="F4" s="102">
        <v>42501</v>
      </c>
      <c r="G4" s="25">
        <f>May[[#This Row],[Stop Date]]-May[[#This Row],[Start Date]]+1</f>
        <v>7</v>
      </c>
      <c r="H4" s="101" t="s">
        <v>342</v>
      </c>
      <c r="I4" s="29"/>
      <c r="J4" s="25" t="s">
        <v>219</v>
      </c>
      <c r="K4" s="102">
        <v>42495</v>
      </c>
      <c r="L4" s="102" t="s">
        <v>14</v>
      </c>
      <c r="M4" s="25" t="s">
        <v>70</v>
      </c>
      <c r="N4" s="29" t="s">
        <v>198</v>
      </c>
      <c r="O4" s="102">
        <v>42497</v>
      </c>
      <c r="P4" s="101" t="s">
        <v>8</v>
      </c>
      <c r="Q4" s="25" t="s">
        <v>205</v>
      </c>
      <c r="R4" s="25" t="s">
        <v>13</v>
      </c>
      <c r="S4" s="106"/>
      <c r="U4" s="3" t="s">
        <v>28</v>
      </c>
      <c r="V4">
        <v>1</v>
      </c>
      <c r="W4"/>
      <c r="X4" s="3" t="s">
        <v>115</v>
      </c>
      <c r="Y4">
        <v>2</v>
      </c>
      <c r="AA4" s="3" t="s">
        <v>153</v>
      </c>
      <c r="AB4">
        <v>1</v>
      </c>
      <c r="AC4"/>
      <c r="AD4">
        <v>1</v>
      </c>
      <c r="AE4">
        <v>2</v>
      </c>
      <c r="AF4"/>
      <c r="AG4"/>
      <c r="AH4"/>
      <c r="AI4"/>
      <c r="AJ4"/>
      <c r="AK4"/>
      <c r="AL4"/>
      <c r="AM4"/>
      <c r="AN4"/>
      <c r="AO4"/>
      <c r="AP4"/>
      <c r="AQ4"/>
      <c r="AS4" s="3" t="s">
        <v>73</v>
      </c>
      <c r="AT4">
        <v>1</v>
      </c>
      <c r="AU4"/>
      <c r="AV4" s="3" t="s">
        <v>135</v>
      </c>
      <c r="AW4">
        <v>21</v>
      </c>
      <c r="AY4" s="3" t="s">
        <v>23</v>
      </c>
      <c r="AZ4">
        <v>5</v>
      </c>
      <c r="BA4"/>
      <c r="BB4" s="3" t="s">
        <v>198</v>
      </c>
      <c r="BC4">
        <v>1</v>
      </c>
      <c r="BD4"/>
      <c r="BE4" s="3" t="s">
        <v>205</v>
      </c>
      <c r="BF4"/>
      <c r="BG4"/>
      <c r="BH4">
        <v>1</v>
      </c>
      <c r="BI4">
        <v>1</v>
      </c>
      <c r="BJ4"/>
    </row>
    <row r="5" spans="1:62" ht="15" customHeight="1" x14ac:dyDescent="0.35">
      <c r="A5" s="25" t="s">
        <v>29</v>
      </c>
      <c r="B5" s="25" t="s">
        <v>22</v>
      </c>
      <c r="C5" s="25" t="s">
        <v>105</v>
      </c>
      <c r="D5" s="25" t="s">
        <v>135</v>
      </c>
      <c r="E5" s="26">
        <v>42511</v>
      </c>
      <c r="F5" s="26">
        <v>42524</v>
      </c>
      <c r="G5" s="25">
        <f>May[[#This Row],[Stop Date]]-May[[#This Row],[Start Date]]+1</f>
        <v>14</v>
      </c>
      <c r="H5" s="25" t="s">
        <v>42</v>
      </c>
      <c r="I5" s="29"/>
      <c r="J5" s="25" t="s">
        <v>73</v>
      </c>
      <c r="K5" s="26">
        <v>42511</v>
      </c>
      <c r="L5" s="26" t="s">
        <v>14</v>
      </c>
      <c r="M5" s="25" t="s">
        <v>196</v>
      </c>
      <c r="N5" s="29" t="s">
        <v>13</v>
      </c>
      <c r="O5" s="26">
        <v>42514</v>
      </c>
      <c r="P5" s="25" t="s">
        <v>8</v>
      </c>
      <c r="Q5" s="25" t="s">
        <v>204</v>
      </c>
      <c r="R5" s="25" t="s">
        <v>14</v>
      </c>
      <c r="S5" s="106"/>
      <c r="U5" s="3" t="s">
        <v>29</v>
      </c>
      <c r="V5">
        <v>1</v>
      </c>
      <c r="W5"/>
      <c r="X5" s="3" t="s">
        <v>105</v>
      </c>
      <c r="Y5">
        <v>1</v>
      </c>
      <c r="AA5" s="3" t="s">
        <v>135</v>
      </c>
      <c r="AB5">
        <v>1</v>
      </c>
      <c r="AC5">
        <v>1</v>
      </c>
      <c r="AD5"/>
      <c r="AE5">
        <v>2</v>
      </c>
      <c r="AF5"/>
      <c r="AG5"/>
      <c r="AH5"/>
      <c r="AI5"/>
      <c r="AJ5"/>
      <c r="AK5"/>
      <c r="AL5"/>
      <c r="AM5"/>
      <c r="AN5"/>
      <c r="AO5"/>
      <c r="AP5"/>
      <c r="AQ5"/>
      <c r="AS5" s="3" t="s">
        <v>121</v>
      </c>
      <c r="AT5">
        <v>1</v>
      </c>
      <c r="AU5"/>
      <c r="AV5" s="3" t="s">
        <v>165</v>
      </c>
      <c r="AW5">
        <v>10</v>
      </c>
      <c r="AY5"/>
      <c r="AZ5"/>
      <c r="BA5"/>
      <c r="BB5" s="3" t="s">
        <v>13</v>
      </c>
      <c r="BC5">
        <v>3</v>
      </c>
      <c r="BD5"/>
      <c r="BE5" s="3" t="s">
        <v>204</v>
      </c>
      <c r="BF5">
        <v>3</v>
      </c>
      <c r="BG5"/>
      <c r="BH5"/>
      <c r="BI5">
        <v>3</v>
      </c>
      <c r="BJ5"/>
    </row>
    <row r="6" spans="1:62" ht="15" customHeight="1" x14ac:dyDescent="0.35">
      <c r="A6" s="25" t="s">
        <v>30</v>
      </c>
      <c r="B6" s="25" t="s">
        <v>348</v>
      </c>
      <c r="C6" s="25" t="s">
        <v>115</v>
      </c>
      <c r="D6" s="25" t="s">
        <v>153</v>
      </c>
      <c r="E6" s="26">
        <v>42493</v>
      </c>
      <c r="F6" s="26">
        <v>42502</v>
      </c>
      <c r="G6" s="25">
        <f>May[[#This Row],[Stop Date]]-May[[#This Row],[Start Date]]+1</f>
        <v>10</v>
      </c>
      <c r="H6" s="25" t="s">
        <v>349</v>
      </c>
      <c r="I6" s="29"/>
      <c r="J6" s="25" t="s">
        <v>219</v>
      </c>
      <c r="K6" s="26">
        <v>42493</v>
      </c>
      <c r="L6" s="26" t="s">
        <v>14</v>
      </c>
      <c r="M6" s="25" t="s">
        <v>19</v>
      </c>
      <c r="N6" s="29" t="s">
        <v>13</v>
      </c>
      <c r="O6" s="26">
        <v>42495</v>
      </c>
      <c r="P6" s="25" t="s">
        <v>8</v>
      </c>
      <c r="Q6" s="25" t="s">
        <v>206</v>
      </c>
      <c r="R6" s="25" t="s">
        <v>111</v>
      </c>
      <c r="S6" s="106"/>
      <c r="U6" s="3" t="s">
        <v>30</v>
      </c>
      <c r="V6">
        <v>2</v>
      </c>
      <c r="W6"/>
      <c r="X6" s="3" t="s">
        <v>106</v>
      </c>
      <c r="Y6">
        <v>1</v>
      </c>
      <c r="AA6" s="3" t="s">
        <v>165</v>
      </c>
      <c r="AB6"/>
      <c r="AC6"/>
      <c r="AD6">
        <v>1</v>
      </c>
      <c r="AE6">
        <v>1</v>
      </c>
      <c r="AF6"/>
      <c r="AG6"/>
      <c r="AH6"/>
      <c r="AI6"/>
      <c r="AJ6"/>
      <c r="AK6"/>
      <c r="AL6"/>
      <c r="AM6"/>
      <c r="AN6"/>
      <c r="AO6"/>
      <c r="AP6"/>
      <c r="AQ6"/>
      <c r="AS6" s="3" t="s">
        <v>23</v>
      </c>
      <c r="AT6">
        <v>5</v>
      </c>
      <c r="AU6"/>
      <c r="AV6" s="3" t="s">
        <v>23</v>
      </c>
      <c r="AW6">
        <v>48</v>
      </c>
      <c r="AY6"/>
      <c r="AZ6"/>
      <c r="BA6"/>
      <c r="BB6" s="3" t="s">
        <v>23</v>
      </c>
      <c r="BC6">
        <v>5</v>
      </c>
      <c r="BD6"/>
      <c r="BE6" s="3" t="s">
        <v>206</v>
      </c>
      <c r="BF6"/>
      <c r="BG6">
        <v>1</v>
      </c>
      <c r="BH6"/>
      <c r="BI6">
        <v>1</v>
      </c>
      <c r="BJ6"/>
    </row>
    <row r="7" spans="1:62" ht="15" customHeight="1" x14ac:dyDescent="0.35">
      <c r="A7" s="25" t="s">
        <v>30</v>
      </c>
      <c r="B7" s="25" t="s">
        <v>348</v>
      </c>
      <c r="C7" s="25" t="s">
        <v>106</v>
      </c>
      <c r="D7" s="25" t="s">
        <v>165</v>
      </c>
      <c r="E7" s="26">
        <v>42497</v>
      </c>
      <c r="F7" s="26">
        <v>42506</v>
      </c>
      <c r="G7" s="25">
        <f>May[[#This Row],[Stop Date]]-May[[#This Row],[Start Date]]+1</f>
        <v>10</v>
      </c>
      <c r="H7" s="25" t="s">
        <v>349</v>
      </c>
      <c r="I7" s="29"/>
      <c r="J7" s="25" t="s">
        <v>121</v>
      </c>
      <c r="K7" s="26">
        <v>42497</v>
      </c>
      <c r="L7" s="26" t="s">
        <v>14</v>
      </c>
      <c r="M7" s="25" t="s">
        <v>188</v>
      </c>
      <c r="N7" s="29" t="s">
        <v>13</v>
      </c>
      <c r="O7" s="26">
        <v>42497</v>
      </c>
      <c r="P7" s="25" t="s">
        <v>8</v>
      </c>
      <c r="Q7" s="25" t="s">
        <v>204</v>
      </c>
      <c r="R7" s="25" t="s">
        <v>14</v>
      </c>
      <c r="S7" s="106"/>
      <c r="U7" s="3" t="s">
        <v>23</v>
      </c>
      <c r="V7">
        <v>5</v>
      </c>
      <c r="W7"/>
      <c r="X7" s="3" t="s">
        <v>23</v>
      </c>
      <c r="Y7">
        <v>5</v>
      </c>
      <c r="AA7" s="3" t="s">
        <v>23</v>
      </c>
      <c r="AB7">
        <v>2</v>
      </c>
      <c r="AC7">
        <v>1</v>
      </c>
      <c r="AD7">
        <v>2</v>
      </c>
      <c r="AE7">
        <v>5</v>
      </c>
      <c r="AF7"/>
      <c r="AG7"/>
      <c r="AH7"/>
      <c r="AI7"/>
      <c r="AJ7"/>
      <c r="AK7"/>
      <c r="AL7"/>
      <c r="AM7"/>
      <c r="AN7"/>
      <c r="AO7"/>
      <c r="AP7"/>
      <c r="AQ7"/>
      <c r="AS7"/>
      <c r="AT7"/>
      <c r="AU7"/>
      <c r="AV7"/>
      <c r="AW7"/>
      <c r="AY7"/>
      <c r="AZ7"/>
      <c r="BA7"/>
      <c r="BB7"/>
      <c r="BC7"/>
      <c r="BD7"/>
      <c r="BE7" s="39" t="s">
        <v>23</v>
      </c>
      <c r="BF7" s="40">
        <v>3</v>
      </c>
      <c r="BG7" s="40">
        <v>1</v>
      </c>
      <c r="BH7" s="40">
        <v>1</v>
      </c>
      <c r="BI7" s="40">
        <v>5</v>
      </c>
      <c r="BJ7"/>
    </row>
    <row r="8" spans="1:62" ht="15" customHeight="1" x14ac:dyDescent="0.35">
      <c r="A8" s="25"/>
      <c r="B8" s="25"/>
      <c r="C8" s="25"/>
      <c r="D8" s="25"/>
      <c r="E8" s="26"/>
      <c r="F8" s="26"/>
      <c r="G8" s="25"/>
      <c r="H8" s="25"/>
      <c r="I8" s="25"/>
      <c r="J8" s="25"/>
      <c r="K8" s="26"/>
      <c r="L8" s="26"/>
      <c r="M8" s="25"/>
      <c r="N8" s="25"/>
      <c r="O8" s="26"/>
      <c r="P8" s="25"/>
      <c r="Q8" s="25"/>
      <c r="R8" s="63"/>
      <c r="S8" s="25"/>
      <c r="U8"/>
      <c r="V8"/>
      <c r="W8"/>
      <c r="X8"/>
      <c r="Y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S8"/>
      <c r="AT8"/>
      <c r="AU8"/>
      <c r="AV8"/>
      <c r="AW8"/>
      <c r="AY8"/>
      <c r="AZ8"/>
      <c r="BA8"/>
      <c r="BB8"/>
      <c r="BC8"/>
      <c r="BD8"/>
      <c r="BE8"/>
      <c r="BF8"/>
      <c r="BG8"/>
      <c r="BH8"/>
      <c r="BI8"/>
      <c r="BJ8"/>
    </row>
    <row r="9" spans="1:62" ht="14.5" x14ac:dyDescent="0.35">
      <c r="A9" s="25"/>
      <c r="B9" s="25"/>
      <c r="C9" s="25"/>
      <c r="D9" s="25"/>
      <c r="E9" s="26"/>
      <c r="F9" s="26"/>
      <c r="G9" s="25"/>
      <c r="H9" s="25"/>
      <c r="I9" s="25"/>
      <c r="J9" s="25"/>
      <c r="K9" s="26"/>
      <c r="L9" s="26"/>
      <c r="M9" s="25"/>
      <c r="N9" s="25"/>
      <c r="O9" s="26"/>
      <c r="P9" s="25"/>
      <c r="Q9" s="25"/>
      <c r="R9" s="63"/>
      <c r="S9" s="25"/>
      <c r="U9"/>
      <c r="V9"/>
      <c r="W9" s="40"/>
      <c r="X9"/>
      <c r="Y9"/>
      <c r="AA9"/>
      <c r="AB9"/>
      <c r="AC9"/>
      <c r="AD9"/>
      <c r="AE9"/>
      <c r="AF9"/>
      <c r="AG9"/>
      <c r="AH9" s="40"/>
      <c r="AI9" s="40"/>
      <c r="AJ9" s="40"/>
      <c r="AK9" s="40"/>
      <c r="AL9" s="40"/>
      <c r="AM9" s="40"/>
      <c r="AN9" s="40"/>
      <c r="AO9" s="40"/>
      <c r="AP9" s="40"/>
      <c r="AQ9" s="40"/>
      <c r="AS9" s="40"/>
      <c r="AT9" s="40"/>
      <c r="AU9" s="40"/>
      <c r="AV9"/>
      <c r="AW9"/>
      <c r="AY9" s="40"/>
      <c r="AZ9" s="40"/>
      <c r="BA9" s="40"/>
      <c r="BB9" s="40"/>
      <c r="BC9" s="40"/>
      <c r="BD9" s="40"/>
      <c r="BE9"/>
      <c r="BF9"/>
      <c r="BG9"/>
      <c r="BH9"/>
      <c r="BI9" s="40"/>
    </row>
    <row r="10" spans="1:62" ht="15" customHeight="1" x14ac:dyDescent="0.35">
      <c r="A10" s="25"/>
      <c r="B10" s="25"/>
      <c r="C10" s="25"/>
      <c r="D10" s="25"/>
      <c r="E10" s="26"/>
      <c r="F10" s="26"/>
      <c r="G10" s="25"/>
      <c r="H10" s="25"/>
      <c r="I10" s="25"/>
      <c r="J10" s="25"/>
      <c r="K10" s="26"/>
      <c r="L10" s="26"/>
      <c r="M10" s="25"/>
      <c r="N10" s="25"/>
      <c r="O10" s="26"/>
      <c r="P10" s="25"/>
      <c r="Q10" s="25"/>
      <c r="R10" s="63"/>
      <c r="S10" s="25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S10"/>
      <c r="AT10"/>
      <c r="AU10"/>
      <c r="AV10"/>
      <c r="AW10"/>
      <c r="AY10"/>
      <c r="AZ10"/>
      <c r="BA10"/>
      <c r="BB10"/>
      <c r="BC10"/>
      <c r="BD10"/>
      <c r="BE10"/>
      <c r="BF10"/>
      <c r="BI10"/>
    </row>
    <row r="11" spans="1:62" ht="15" customHeight="1" x14ac:dyDescent="0.35">
      <c r="A11" s="25"/>
      <c r="B11" s="25"/>
      <c r="C11" s="25"/>
      <c r="D11" s="25"/>
      <c r="E11" s="26"/>
      <c r="F11" s="26"/>
      <c r="G11" s="25"/>
      <c r="H11" s="25"/>
      <c r="I11" s="25"/>
      <c r="J11" s="25"/>
      <c r="K11" s="26"/>
      <c r="L11" s="26"/>
      <c r="M11" s="25"/>
      <c r="N11" s="25"/>
      <c r="O11" s="26"/>
      <c r="P11" s="25"/>
      <c r="Q11" s="25"/>
      <c r="R11" s="63"/>
      <c r="S11" s="25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S11"/>
      <c r="AT11"/>
      <c r="AU11"/>
      <c r="AV11"/>
      <c r="AW11"/>
      <c r="AY11"/>
      <c r="AZ11"/>
      <c r="BA11"/>
      <c r="BB11"/>
      <c r="BC11"/>
      <c r="BD11"/>
      <c r="BE11"/>
      <c r="BF11"/>
      <c r="BI11"/>
    </row>
    <row r="12" spans="1:62" ht="15" customHeight="1" x14ac:dyDescent="0.35">
      <c r="A12" s="25"/>
      <c r="B12" s="25"/>
      <c r="C12" s="25"/>
      <c r="D12" s="25"/>
      <c r="E12" s="26"/>
      <c r="F12" s="26"/>
      <c r="G12" s="25"/>
      <c r="H12" s="25"/>
      <c r="I12" s="25"/>
      <c r="J12" s="25"/>
      <c r="K12" s="26"/>
      <c r="L12" s="26"/>
      <c r="M12" s="25"/>
      <c r="N12" s="25"/>
      <c r="O12" s="26"/>
      <c r="P12" s="25"/>
      <c r="Q12" s="25"/>
      <c r="R12" s="63"/>
      <c r="S12" s="25"/>
      <c r="U12"/>
      <c r="V12"/>
      <c r="W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S12"/>
      <c r="AT12"/>
      <c r="AU12"/>
      <c r="AV12"/>
      <c r="AW12"/>
      <c r="AY12"/>
      <c r="AZ12"/>
      <c r="BA12"/>
      <c r="BB12"/>
      <c r="BC12"/>
      <c r="BD12"/>
      <c r="BE12"/>
      <c r="BF12"/>
      <c r="BI12"/>
    </row>
    <row r="13" spans="1:62" ht="15" customHeight="1" x14ac:dyDescent="0.35">
      <c r="A13" s="25"/>
      <c r="B13" s="25"/>
      <c r="C13" s="25"/>
      <c r="D13" s="25"/>
      <c r="E13" s="26"/>
      <c r="F13" s="26"/>
      <c r="G13" s="25"/>
      <c r="H13" s="25"/>
      <c r="I13" s="25"/>
      <c r="J13" s="25"/>
      <c r="K13" s="26"/>
      <c r="L13" s="26"/>
      <c r="M13" s="25"/>
      <c r="N13" s="25"/>
      <c r="O13" s="26"/>
      <c r="P13" s="25"/>
      <c r="Q13" s="25"/>
      <c r="R13" s="63"/>
      <c r="S13" s="25"/>
      <c r="T13"/>
      <c r="U13"/>
      <c r="V13"/>
      <c r="W13"/>
      <c r="Y13"/>
      <c r="Z13"/>
      <c r="AA13"/>
      <c r="AB13"/>
      <c r="AC13"/>
      <c r="AD13"/>
      <c r="AE13"/>
      <c r="AF13"/>
      <c r="AG13"/>
      <c r="AH13"/>
      <c r="AS13"/>
      <c r="AT13"/>
      <c r="AU13"/>
      <c r="AY13"/>
      <c r="AZ13"/>
      <c r="BA13"/>
      <c r="BB13"/>
      <c r="BC13"/>
      <c r="BD13"/>
      <c r="BI13"/>
    </row>
    <row r="14" spans="1:62" ht="15" customHeight="1" x14ac:dyDescent="0.35">
      <c r="A14" s="25"/>
      <c r="B14" s="25"/>
      <c r="C14" s="25"/>
      <c r="D14" s="25"/>
      <c r="E14" s="26"/>
      <c r="F14" s="26"/>
      <c r="G14" s="25"/>
      <c r="H14" s="25"/>
      <c r="I14" s="25"/>
      <c r="J14" s="25"/>
      <c r="K14" s="26"/>
      <c r="L14" s="26"/>
      <c r="M14" s="25"/>
      <c r="N14" s="25"/>
      <c r="O14" s="26"/>
      <c r="P14" s="25"/>
      <c r="Q14" s="25"/>
      <c r="R14" s="63"/>
      <c r="S14" s="25"/>
      <c r="T14"/>
      <c r="U14"/>
      <c r="V14"/>
      <c r="W14"/>
      <c r="Y14"/>
      <c r="Z14"/>
      <c r="AS14"/>
      <c r="AT14"/>
      <c r="AU14"/>
      <c r="AY14"/>
      <c r="AZ14"/>
      <c r="BA14"/>
      <c r="BB14"/>
      <c r="BC14"/>
      <c r="BD14"/>
      <c r="BI14"/>
    </row>
    <row r="15" spans="1:62" ht="15" customHeight="1" x14ac:dyDescent="0.35">
      <c r="A15" s="25"/>
      <c r="B15" s="25"/>
      <c r="C15" s="25"/>
      <c r="D15" s="25"/>
      <c r="E15" s="26"/>
      <c r="F15" s="26"/>
      <c r="G15" s="25"/>
      <c r="H15" s="25"/>
      <c r="I15" s="25"/>
      <c r="J15" s="25"/>
      <c r="K15" s="26"/>
      <c r="L15" s="26"/>
      <c r="M15" s="25"/>
      <c r="N15" s="25"/>
      <c r="O15" s="26"/>
      <c r="P15" s="25"/>
      <c r="Q15" s="25"/>
      <c r="R15" s="63"/>
      <c r="S15" s="25"/>
      <c r="T15"/>
      <c r="U15"/>
      <c r="V15"/>
      <c r="W15"/>
      <c r="Y15"/>
      <c r="Z15"/>
      <c r="AS15"/>
      <c r="AT15"/>
      <c r="AU15"/>
      <c r="AY15"/>
      <c r="AZ15"/>
      <c r="BA15"/>
      <c r="BB15"/>
      <c r="BC15"/>
      <c r="BD15"/>
      <c r="BI15"/>
    </row>
    <row r="16" spans="1:62" ht="15" customHeight="1" x14ac:dyDescent="0.35">
      <c r="A16" s="25"/>
      <c r="B16" s="25"/>
      <c r="C16" s="25"/>
      <c r="D16" s="25"/>
      <c r="E16" s="26"/>
      <c r="F16" s="26"/>
      <c r="G16" s="25"/>
      <c r="H16" s="25"/>
      <c r="I16" s="25"/>
      <c r="J16" s="25"/>
      <c r="K16" s="26"/>
      <c r="L16" s="26"/>
      <c r="M16" s="25"/>
      <c r="N16" s="25"/>
      <c r="O16" s="26"/>
      <c r="P16" s="25"/>
      <c r="Q16" s="25"/>
      <c r="R16" s="63"/>
      <c r="S16" s="25"/>
      <c r="T16"/>
      <c r="U16"/>
      <c r="V16"/>
      <c r="W16"/>
      <c r="Y16"/>
      <c r="Z16"/>
      <c r="AS16"/>
      <c r="AT16"/>
      <c r="AU16"/>
      <c r="AY16"/>
      <c r="AZ16"/>
      <c r="BA16"/>
      <c r="BB16"/>
      <c r="BC16"/>
      <c r="BD16"/>
      <c r="BI16"/>
    </row>
    <row r="17" spans="1:61" ht="15" customHeight="1" x14ac:dyDescent="0.35">
      <c r="A17" s="25"/>
      <c r="B17" s="25"/>
      <c r="C17" s="25"/>
      <c r="D17" s="25"/>
      <c r="E17" s="26"/>
      <c r="F17" s="26"/>
      <c r="G17" s="25"/>
      <c r="H17" s="25"/>
      <c r="I17" s="25"/>
      <c r="J17" s="25"/>
      <c r="K17" s="26"/>
      <c r="L17" s="26"/>
      <c r="M17" s="25"/>
      <c r="N17" s="25"/>
      <c r="O17" s="26"/>
      <c r="P17" s="25"/>
      <c r="Q17" s="25"/>
      <c r="R17" s="63"/>
      <c r="S17" s="27"/>
      <c r="T17"/>
      <c r="U17"/>
      <c r="V17"/>
      <c r="W17"/>
      <c r="Y17"/>
      <c r="Z17"/>
      <c r="AS17"/>
      <c r="AT17"/>
      <c r="AU17"/>
      <c r="AY17"/>
      <c r="AZ17"/>
      <c r="BA17"/>
      <c r="BB17"/>
      <c r="BC17"/>
      <c r="BD17"/>
      <c r="BI17"/>
    </row>
    <row r="18" spans="1:61" ht="15" customHeight="1" x14ac:dyDescent="0.35">
      <c r="A18" s="25"/>
      <c r="B18" s="25"/>
      <c r="C18" s="25"/>
      <c r="D18" s="25"/>
      <c r="E18" s="26"/>
      <c r="F18" s="26"/>
      <c r="G18" s="25"/>
      <c r="H18" s="25"/>
      <c r="I18" s="25"/>
      <c r="J18" s="25"/>
      <c r="K18" s="26"/>
      <c r="L18" s="26"/>
      <c r="M18" s="25"/>
      <c r="N18" s="25"/>
      <c r="O18" s="26"/>
      <c r="P18" s="25"/>
      <c r="Q18" s="25"/>
      <c r="R18" s="63"/>
      <c r="S18" s="27"/>
      <c r="T18"/>
      <c r="U18"/>
      <c r="V18"/>
      <c r="W18"/>
      <c r="Y18"/>
      <c r="AS18"/>
      <c r="AT18"/>
      <c r="AU18"/>
      <c r="AY18"/>
      <c r="AZ18"/>
      <c r="BA18"/>
      <c r="BB18"/>
      <c r="BC18"/>
      <c r="BD18"/>
      <c r="BI18"/>
    </row>
    <row r="19" spans="1:61" ht="15" customHeight="1" x14ac:dyDescent="0.35">
      <c r="A19" s="25"/>
      <c r="B19" s="25"/>
      <c r="C19" s="25"/>
      <c r="D19" s="25"/>
      <c r="E19" s="26"/>
      <c r="F19" s="26"/>
      <c r="G19" s="25"/>
      <c r="H19" s="25"/>
      <c r="I19" s="25"/>
      <c r="J19" s="25"/>
      <c r="K19" s="26"/>
      <c r="L19" s="26"/>
      <c r="M19" s="25"/>
      <c r="N19" s="25"/>
      <c r="O19" s="26"/>
      <c r="P19" s="25"/>
      <c r="Q19" s="25"/>
      <c r="R19" s="63"/>
      <c r="S19" s="27"/>
      <c r="T19"/>
      <c r="U19"/>
      <c r="V19"/>
      <c r="W19"/>
      <c r="AS19"/>
      <c r="AT19"/>
      <c r="AU19"/>
      <c r="AY19"/>
      <c r="AZ19"/>
      <c r="BA19"/>
      <c r="BB19"/>
      <c r="BC19"/>
      <c r="BD19"/>
      <c r="BI19"/>
    </row>
    <row r="20" spans="1:61" ht="15" customHeight="1" x14ac:dyDescent="0.35">
      <c r="A20" s="25"/>
      <c r="B20" s="25"/>
      <c r="C20" s="25"/>
      <c r="D20" s="25"/>
      <c r="E20" s="26"/>
      <c r="F20" s="26"/>
      <c r="G20" s="25"/>
      <c r="H20" s="25"/>
      <c r="I20" s="25"/>
      <c r="J20" s="25"/>
      <c r="K20" s="26"/>
      <c r="L20" s="26"/>
      <c r="M20" s="25"/>
      <c r="N20" s="25"/>
      <c r="O20" s="26"/>
      <c r="P20" s="25"/>
      <c r="Q20" s="25"/>
      <c r="R20" s="63"/>
      <c r="S20" s="27"/>
      <c r="T20"/>
      <c r="BI20"/>
    </row>
    <row r="21" spans="1:61" ht="15" customHeight="1" x14ac:dyDescent="0.35">
      <c r="A21" s="28"/>
      <c r="B21" s="29"/>
      <c r="C21" s="29"/>
      <c r="D21" s="29"/>
      <c r="E21" s="30"/>
      <c r="F21" s="30"/>
      <c r="G21" s="29"/>
      <c r="H21" s="29"/>
      <c r="I21" s="29"/>
      <c r="J21" s="29"/>
      <c r="K21" s="30"/>
      <c r="L21" s="30"/>
      <c r="M21" s="29"/>
      <c r="N21" s="29"/>
      <c r="O21" s="30"/>
      <c r="P21" s="29"/>
      <c r="Q21" s="29"/>
      <c r="R21" s="64"/>
      <c r="S21" s="27"/>
      <c r="T21"/>
      <c r="BI21"/>
    </row>
    <row r="22" spans="1:61" ht="15" customHeight="1" x14ac:dyDescent="0.35">
      <c r="A22" s="28"/>
      <c r="B22" s="29"/>
      <c r="C22" s="29"/>
      <c r="D22" s="29"/>
      <c r="E22" s="30"/>
      <c r="F22" s="30"/>
      <c r="G22" s="29"/>
      <c r="H22" s="29"/>
      <c r="I22" s="29"/>
      <c r="J22" s="29"/>
      <c r="K22" s="30"/>
      <c r="L22" s="30"/>
      <c r="M22" s="29"/>
      <c r="N22" s="29"/>
      <c r="O22" s="30"/>
      <c r="P22" s="29"/>
      <c r="Q22" s="29"/>
      <c r="R22" s="63"/>
      <c r="S22" s="27"/>
      <c r="T22"/>
    </row>
    <row r="23" spans="1:61" ht="15" customHeight="1" x14ac:dyDescent="0.35">
      <c r="A23" s="25"/>
      <c r="B23" s="25"/>
      <c r="C23" s="25"/>
      <c r="D23" s="25"/>
      <c r="E23" s="26"/>
      <c r="F23" s="26"/>
      <c r="G23" s="25"/>
      <c r="H23" s="25"/>
      <c r="I23" s="25"/>
      <c r="J23" s="25"/>
      <c r="K23" s="26"/>
      <c r="L23" s="26"/>
      <c r="M23" s="25"/>
      <c r="N23" s="25"/>
      <c r="O23" s="26"/>
      <c r="P23" s="25"/>
      <c r="Q23" s="25"/>
      <c r="R23" s="65"/>
      <c r="S23" s="27"/>
      <c r="T23"/>
    </row>
    <row r="24" spans="1:61" ht="15" customHeight="1" x14ac:dyDescent="0.35">
      <c r="A24" s="25"/>
      <c r="B24" s="25"/>
      <c r="C24" s="25"/>
      <c r="D24" s="25"/>
      <c r="E24" s="26"/>
      <c r="F24" s="26"/>
      <c r="G24" s="25"/>
      <c r="H24" s="25"/>
      <c r="I24" s="25"/>
      <c r="J24" s="25"/>
      <c r="K24" s="26"/>
      <c r="L24" s="26"/>
      <c r="M24" s="25"/>
      <c r="N24" s="25"/>
      <c r="O24" s="26"/>
      <c r="P24" s="25"/>
      <c r="Q24" s="25"/>
      <c r="R24" s="65"/>
      <c r="S24" s="27"/>
      <c r="T24"/>
    </row>
    <row r="25" spans="1:61" ht="15" customHeight="1" x14ac:dyDescent="0.35">
      <c r="A25" s="25"/>
      <c r="B25" s="25"/>
      <c r="C25" s="25"/>
      <c r="D25" s="25"/>
      <c r="E25" s="26"/>
      <c r="F25" s="26"/>
      <c r="G25" s="25"/>
      <c r="H25" s="25"/>
      <c r="I25" s="25"/>
      <c r="J25" s="25"/>
      <c r="K25" s="26"/>
      <c r="L25" s="26"/>
      <c r="M25" s="25"/>
      <c r="N25" s="25"/>
      <c r="O25" s="26"/>
      <c r="P25" s="25"/>
      <c r="Q25" s="25"/>
      <c r="R25" s="65"/>
      <c r="S25" s="27"/>
      <c r="T25"/>
    </row>
    <row r="26" spans="1:61" ht="15" customHeight="1" x14ac:dyDescent="0.35">
      <c r="A26" s="25"/>
      <c r="B26" s="25"/>
      <c r="C26" s="25"/>
      <c r="D26" s="25"/>
      <c r="E26" s="26"/>
      <c r="F26" s="26"/>
      <c r="G26" s="25"/>
      <c r="H26" s="25"/>
      <c r="I26" s="25"/>
      <c r="J26" s="25"/>
      <c r="K26" s="26"/>
      <c r="L26" s="26"/>
      <c r="M26" s="25"/>
      <c r="N26" s="25"/>
      <c r="O26" s="26"/>
      <c r="P26" s="25"/>
      <c r="Q26" s="25"/>
      <c r="R26" s="65"/>
      <c r="S26" s="27"/>
      <c r="T26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</row>
    <row r="27" spans="1:61" ht="15" customHeight="1" x14ac:dyDescent="0.35">
      <c r="A27" s="25"/>
      <c r="B27" s="25"/>
      <c r="C27" s="25"/>
      <c r="D27" s="25"/>
      <c r="E27" s="26"/>
      <c r="F27" s="26"/>
      <c r="G27" s="25"/>
      <c r="H27" s="25"/>
      <c r="I27" s="25"/>
      <c r="J27" s="25"/>
      <c r="K27" s="26"/>
      <c r="L27" s="26"/>
      <c r="M27" s="25"/>
      <c r="N27" s="25"/>
      <c r="O27" s="26"/>
      <c r="P27" s="25"/>
      <c r="Q27" s="25"/>
      <c r="R27" s="65"/>
      <c r="S27" s="27"/>
      <c r="T27"/>
    </row>
    <row r="28" spans="1:61" ht="15" customHeight="1" x14ac:dyDescent="0.35">
      <c r="A28" s="25"/>
      <c r="B28" s="25"/>
      <c r="C28" s="25"/>
      <c r="D28" s="25"/>
      <c r="E28" s="26"/>
      <c r="F28" s="26"/>
      <c r="G28" s="25"/>
      <c r="H28" s="25"/>
      <c r="I28" s="25"/>
      <c r="J28" s="25"/>
      <c r="K28" s="26"/>
      <c r="L28" s="26"/>
      <c r="M28" s="25"/>
      <c r="N28" s="25"/>
      <c r="O28" s="26"/>
      <c r="P28" s="25"/>
      <c r="Q28" s="25"/>
      <c r="R28" s="65"/>
      <c r="S28" s="27"/>
      <c r="T28"/>
    </row>
    <row r="29" spans="1:61" ht="15" customHeight="1" x14ac:dyDescent="0.35">
      <c r="A29" s="25"/>
      <c r="B29" s="25"/>
      <c r="C29" s="25"/>
      <c r="D29" s="25"/>
      <c r="E29" s="26"/>
      <c r="F29" s="26"/>
      <c r="G29" s="25"/>
      <c r="H29" s="25"/>
      <c r="I29" s="25"/>
      <c r="J29" s="25"/>
      <c r="K29" s="26"/>
      <c r="L29" s="26"/>
      <c r="M29" s="25"/>
      <c r="N29" s="25"/>
      <c r="O29" s="26"/>
      <c r="P29" s="25"/>
      <c r="Q29" s="25"/>
      <c r="R29" s="65"/>
      <c r="S29" s="27"/>
      <c r="T29"/>
    </row>
    <row r="30" spans="1:61" ht="15" customHeight="1" x14ac:dyDescent="0.35">
      <c r="A30" s="25"/>
      <c r="B30" s="25"/>
      <c r="C30" s="25"/>
      <c r="D30" s="25"/>
      <c r="E30" s="26"/>
      <c r="F30" s="26"/>
      <c r="G30" s="25"/>
      <c r="H30" s="25"/>
      <c r="I30" s="25"/>
      <c r="J30" s="25"/>
      <c r="K30" s="26"/>
      <c r="L30" s="26"/>
      <c r="M30" s="25"/>
      <c r="N30" s="25"/>
      <c r="O30" s="26"/>
      <c r="P30" s="25"/>
      <c r="Q30" s="25"/>
      <c r="R30" s="65"/>
      <c r="S30" s="27"/>
      <c r="T30"/>
    </row>
    <row r="31" spans="1:61" ht="15" customHeight="1" x14ac:dyDescent="0.35">
      <c r="A31" s="25"/>
      <c r="B31" s="25"/>
      <c r="C31" s="25"/>
      <c r="D31" s="25"/>
      <c r="E31" s="26"/>
      <c r="F31" s="26"/>
      <c r="G31" s="25"/>
      <c r="H31" s="25"/>
      <c r="I31" s="25"/>
      <c r="J31" s="25"/>
      <c r="K31" s="26"/>
      <c r="L31" s="26"/>
      <c r="M31" s="25"/>
      <c r="N31" s="25"/>
      <c r="O31" s="26"/>
      <c r="P31" s="25"/>
      <c r="Q31" s="25"/>
      <c r="R31" s="65"/>
      <c r="S31" s="27"/>
    </row>
    <row r="32" spans="1:61" ht="15" customHeight="1" x14ac:dyDescent="0.35">
      <c r="A32" s="25"/>
      <c r="B32" s="25"/>
      <c r="C32" s="25"/>
      <c r="D32" s="25"/>
      <c r="E32" s="26"/>
      <c r="F32" s="26"/>
      <c r="G32" s="25"/>
      <c r="H32" s="25"/>
      <c r="I32" s="25"/>
      <c r="J32" s="25"/>
      <c r="K32" s="26"/>
      <c r="L32" s="26"/>
      <c r="M32" s="25"/>
      <c r="N32" s="25"/>
      <c r="O32" s="26"/>
      <c r="P32" s="25"/>
      <c r="Q32" s="25"/>
      <c r="R32" s="65"/>
      <c r="S32" s="27"/>
    </row>
    <row r="33" spans="1:19" ht="15" customHeight="1" x14ac:dyDescent="0.35">
      <c r="A33" s="25"/>
      <c r="B33" s="25"/>
      <c r="C33" s="25"/>
      <c r="D33" s="25"/>
      <c r="E33" s="26"/>
      <c r="F33" s="26"/>
      <c r="G33" s="25"/>
      <c r="H33" s="25"/>
      <c r="I33" s="25"/>
      <c r="J33" s="25"/>
      <c r="K33" s="26"/>
      <c r="L33" s="26"/>
      <c r="M33" s="25"/>
      <c r="N33" s="25"/>
      <c r="O33" s="26"/>
      <c r="P33" s="25"/>
      <c r="Q33" s="25"/>
      <c r="R33" s="65"/>
      <c r="S33" s="27"/>
    </row>
    <row r="34" spans="1:19" ht="15" customHeight="1" x14ac:dyDescent="0.35">
      <c r="A34" s="25"/>
      <c r="B34" s="25"/>
      <c r="C34" s="25"/>
      <c r="D34" s="25"/>
      <c r="E34" s="26"/>
      <c r="F34" s="26"/>
      <c r="G34" s="25"/>
      <c r="H34" s="25"/>
      <c r="I34" s="25"/>
      <c r="J34" s="25"/>
      <c r="K34" s="26"/>
      <c r="L34" s="26"/>
      <c r="M34" s="25"/>
      <c r="N34" s="25"/>
      <c r="O34" s="26"/>
      <c r="P34" s="25"/>
      <c r="Q34" s="25"/>
      <c r="R34" s="65"/>
      <c r="S34" s="27"/>
    </row>
    <row r="35" spans="1:19" ht="15" customHeight="1" x14ac:dyDescent="0.35">
      <c r="A35" s="25"/>
      <c r="B35" s="25"/>
      <c r="C35" s="25"/>
      <c r="D35" s="25"/>
      <c r="E35" s="26"/>
      <c r="F35" s="26"/>
      <c r="G35" s="25"/>
      <c r="H35" s="25"/>
      <c r="I35" s="25"/>
      <c r="J35" s="25"/>
      <c r="K35" s="26"/>
      <c r="L35" s="26"/>
      <c r="M35" s="25"/>
      <c r="N35" s="25"/>
      <c r="O35" s="26"/>
      <c r="P35" s="25"/>
      <c r="Q35" s="25"/>
      <c r="R35" s="63"/>
      <c r="S35" s="25"/>
    </row>
    <row r="36" spans="1:19" ht="15" customHeight="1" x14ac:dyDescent="0.35">
      <c r="A36" s="25"/>
      <c r="B36" s="25"/>
      <c r="C36" s="25"/>
      <c r="D36" s="25"/>
      <c r="E36" s="26"/>
      <c r="F36" s="26"/>
      <c r="G36" s="25"/>
      <c r="H36" s="25"/>
      <c r="I36" s="25"/>
      <c r="J36" s="25"/>
      <c r="K36" s="26"/>
      <c r="L36" s="26"/>
      <c r="M36" s="25"/>
      <c r="N36" s="25"/>
      <c r="O36" s="26"/>
      <c r="P36" s="25"/>
      <c r="Q36" s="25"/>
      <c r="R36" s="63"/>
      <c r="S36" s="25"/>
    </row>
    <row r="37" spans="1:19" ht="15" customHeight="1" x14ac:dyDescent="0.35">
      <c r="A37" s="25"/>
      <c r="B37" s="25"/>
      <c r="C37" s="25"/>
      <c r="D37" s="25"/>
      <c r="E37" s="26"/>
      <c r="F37" s="26"/>
      <c r="G37" s="25"/>
      <c r="H37" s="25"/>
      <c r="I37" s="25"/>
      <c r="J37" s="25"/>
      <c r="K37" s="26"/>
      <c r="L37" s="26"/>
      <c r="M37" s="25"/>
      <c r="N37" s="25"/>
      <c r="O37" s="26"/>
      <c r="P37" s="25"/>
      <c r="Q37" s="25"/>
      <c r="R37" s="63"/>
      <c r="S37" s="25"/>
    </row>
    <row r="38" spans="1:19" ht="15" customHeight="1" x14ac:dyDescent="0.35">
      <c r="A38" s="25"/>
      <c r="B38" s="25"/>
      <c r="C38" s="25"/>
      <c r="D38" s="25"/>
      <c r="E38" s="26"/>
      <c r="F38" s="26"/>
      <c r="G38" s="25"/>
      <c r="H38" s="25"/>
      <c r="I38" s="25"/>
      <c r="J38" s="25"/>
      <c r="K38" s="26"/>
      <c r="L38" s="26"/>
      <c r="M38" s="25"/>
      <c r="N38" s="25"/>
      <c r="O38" s="26"/>
      <c r="P38" s="25"/>
      <c r="Q38" s="25"/>
      <c r="R38" s="63"/>
      <c r="S38" s="25"/>
    </row>
    <row r="39" spans="1:19" ht="15" customHeight="1" x14ac:dyDescent="0.35">
      <c r="A39" s="25"/>
      <c r="B39" s="25"/>
      <c r="C39" s="25"/>
      <c r="D39" s="25"/>
      <c r="E39" s="26"/>
      <c r="F39" s="26"/>
      <c r="G39" s="25"/>
      <c r="H39" s="25"/>
      <c r="I39" s="25"/>
      <c r="J39" s="25"/>
      <c r="K39" s="26"/>
      <c r="L39" s="26"/>
      <c r="M39" s="25"/>
      <c r="N39" s="25"/>
      <c r="O39" s="26"/>
      <c r="P39" s="25"/>
      <c r="Q39" s="25"/>
      <c r="R39" s="63"/>
      <c r="S39" s="25"/>
    </row>
    <row r="40" spans="1:19" ht="15" customHeight="1" x14ac:dyDescent="0.35">
      <c r="A40" s="25"/>
      <c r="B40" s="25"/>
      <c r="C40" s="25"/>
      <c r="D40" s="25"/>
      <c r="E40" s="26"/>
      <c r="F40" s="26"/>
      <c r="G40" s="25"/>
      <c r="H40" s="25"/>
      <c r="I40" s="25"/>
      <c r="J40" s="25"/>
      <c r="K40" s="26"/>
      <c r="L40" s="26"/>
      <c r="M40" s="25"/>
      <c r="N40" s="25"/>
      <c r="O40" s="26"/>
      <c r="P40" s="25"/>
      <c r="Q40" s="25"/>
      <c r="R40" s="63"/>
      <c r="S40" s="25"/>
    </row>
    <row r="41" spans="1:19" ht="15" customHeight="1" x14ac:dyDescent="0.35">
      <c r="A41" s="25"/>
      <c r="B41" s="25"/>
      <c r="C41" s="25"/>
      <c r="D41" s="25"/>
      <c r="E41" s="26"/>
      <c r="F41" s="26"/>
      <c r="G41" s="25"/>
      <c r="H41" s="25"/>
      <c r="I41" s="25"/>
      <c r="J41" s="25"/>
      <c r="K41" s="26"/>
      <c r="L41" s="26"/>
      <c r="M41" s="25"/>
      <c r="N41" s="25"/>
      <c r="O41" s="26"/>
      <c r="P41" s="25"/>
      <c r="Q41" s="25"/>
      <c r="R41" s="63"/>
      <c r="S41" s="25"/>
    </row>
    <row r="42" spans="1:19" ht="15" customHeight="1" x14ac:dyDescent="0.35">
      <c r="A42" s="25"/>
      <c r="B42" s="25"/>
      <c r="C42" s="25"/>
      <c r="D42" s="25"/>
      <c r="E42" s="26"/>
      <c r="F42" s="26"/>
      <c r="G42" s="25"/>
      <c r="H42" s="25"/>
      <c r="I42" s="25"/>
      <c r="J42" s="25"/>
      <c r="K42" s="26"/>
      <c r="L42" s="26"/>
      <c r="M42" s="25"/>
      <c r="N42" s="25"/>
      <c r="O42" s="26"/>
      <c r="P42" s="25"/>
      <c r="Q42" s="25"/>
      <c r="R42" s="63"/>
      <c r="S42" s="25"/>
    </row>
    <row r="43" spans="1:19" ht="15" customHeight="1" x14ac:dyDescent="0.35">
      <c r="A43" s="25"/>
      <c r="B43" s="25"/>
      <c r="C43" s="25"/>
      <c r="D43" s="25"/>
      <c r="E43" s="26"/>
      <c r="F43" s="26"/>
      <c r="G43" s="25"/>
      <c r="H43" s="25"/>
      <c r="I43" s="25"/>
      <c r="J43" s="25"/>
      <c r="K43" s="26"/>
      <c r="L43" s="26"/>
      <c r="M43" s="25"/>
      <c r="N43" s="25"/>
      <c r="O43" s="26"/>
      <c r="P43" s="25"/>
      <c r="Q43" s="25"/>
      <c r="R43" s="63"/>
      <c r="S43" s="25"/>
    </row>
    <row r="44" spans="1:19" ht="15" customHeight="1" x14ac:dyDescent="0.35">
      <c r="A44" s="25"/>
      <c r="B44" s="25"/>
      <c r="C44" s="25"/>
      <c r="D44" s="25"/>
      <c r="E44" s="26"/>
      <c r="F44" s="26"/>
      <c r="G44" s="25"/>
      <c r="H44" s="25"/>
      <c r="I44" s="25"/>
      <c r="J44" s="25"/>
      <c r="K44" s="26"/>
      <c r="L44" s="26"/>
      <c r="M44" s="25"/>
      <c r="N44" s="25"/>
      <c r="O44" s="26"/>
      <c r="P44" s="25"/>
      <c r="Q44" s="25"/>
      <c r="R44" s="63"/>
      <c r="S44" s="25"/>
    </row>
    <row r="45" spans="1:19" ht="15" customHeight="1" x14ac:dyDescent="0.35">
      <c r="A45" s="25"/>
      <c r="B45" s="25"/>
      <c r="C45" s="25"/>
      <c r="D45" s="25"/>
      <c r="E45" s="26"/>
      <c r="F45" s="26"/>
      <c r="G45" s="25"/>
      <c r="H45" s="25"/>
      <c r="I45" s="25"/>
      <c r="J45" s="25"/>
      <c r="K45" s="26"/>
      <c r="L45" s="26"/>
      <c r="M45" s="25"/>
      <c r="N45" s="25"/>
      <c r="O45" s="26"/>
      <c r="P45" s="25"/>
      <c r="Q45" s="25"/>
      <c r="R45" s="63"/>
      <c r="S45" s="25"/>
    </row>
    <row r="46" spans="1:19" ht="15" customHeight="1" x14ac:dyDescent="0.35">
      <c r="A46" s="25"/>
      <c r="B46" s="25"/>
      <c r="C46" s="25"/>
      <c r="D46" s="25"/>
      <c r="E46" s="26"/>
      <c r="F46" s="26"/>
      <c r="G46" s="25"/>
      <c r="H46" s="25"/>
      <c r="I46" s="25"/>
      <c r="J46" s="25"/>
      <c r="K46" s="26"/>
      <c r="L46" s="26"/>
      <c r="M46" s="25"/>
      <c r="N46" s="25"/>
      <c r="O46" s="26"/>
      <c r="P46" s="25"/>
      <c r="Q46" s="25"/>
      <c r="R46" s="63"/>
      <c r="S46" s="25"/>
    </row>
    <row r="47" spans="1:19" ht="15" customHeight="1" x14ac:dyDescent="0.35">
      <c r="A47" s="25"/>
      <c r="B47" s="25"/>
      <c r="C47" s="25"/>
      <c r="D47" s="25"/>
      <c r="E47" s="26"/>
      <c r="F47" s="26"/>
      <c r="G47" s="25"/>
      <c r="H47" s="25"/>
      <c r="I47" s="25"/>
      <c r="J47" s="25"/>
      <c r="K47" s="26"/>
      <c r="L47" s="26"/>
      <c r="M47" s="25"/>
      <c r="N47" s="25"/>
      <c r="O47" s="26"/>
      <c r="P47" s="25"/>
      <c r="Q47" s="25"/>
      <c r="R47" s="63"/>
      <c r="S47" s="25"/>
    </row>
    <row r="48" spans="1:19" ht="15" customHeight="1" x14ac:dyDescent="0.35">
      <c r="A48" s="25"/>
      <c r="B48" s="25"/>
      <c r="C48" s="25"/>
      <c r="D48" s="25"/>
      <c r="E48" s="26"/>
      <c r="F48" s="26"/>
      <c r="G48" s="25"/>
      <c r="H48" s="25"/>
      <c r="I48" s="25"/>
      <c r="J48" s="25"/>
      <c r="K48" s="26"/>
      <c r="L48" s="26"/>
      <c r="M48" s="25"/>
      <c r="N48" s="25"/>
      <c r="O48" s="26"/>
      <c r="P48" s="25"/>
      <c r="Q48" s="25"/>
      <c r="R48" s="63"/>
      <c r="S48" s="25"/>
    </row>
    <row r="49" spans="1:25" ht="15" customHeight="1" x14ac:dyDescent="0.35">
      <c r="A49" s="25"/>
      <c r="B49" s="25"/>
      <c r="C49" s="25"/>
      <c r="D49" s="25"/>
      <c r="E49" s="26"/>
      <c r="F49" s="26"/>
      <c r="G49" s="25"/>
      <c r="H49" s="25"/>
      <c r="I49" s="25"/>
      <c r="J49" s="25"/>
      <c r="K49" s="26"/>
      <c r="L49" s="26"/>
      <c r="M49" s="25"/>
      <c r="N49" s="25"/>
      <c r="O49" s="26"/>
      <c r="P49" s="25"/>
      <c r="Q49" s="25"/>
      <c r="R49" s="63"/>
      <c r="S49" s="25"/>
    </row>
    <row r="50" spans="1:25" ht="15" customHeight="1" thickBot="1" x14ac:dyDescent="0.4">
      <c r="A50" s="25"/>
      <c r="B50" s="25"/>
      <c r="C50" s="25"/>
      <c r="D50" s="25"/>
      <c r="E50" s="26"/>
      <c r="F50" s="26"/>
      <c r="G50" s="25"/>
      <c r="H50" s="25"/>
      <c r="I50" s="25"/>
      <c r="J50" s="25"/>
      <c r="K50" s="26"/>
      <c r="L50" s="26"/>
      <c r="M50" s="25"/>
      <c r="N50" s="25"/>
      <c r="O50" s="26"/>
      <c r="P50" s="25"/>
      <c r="Q50" s="25"/>
      <c r="R50" s="63"/>
      <c r="S50" s="25"/>
    </row>
    <row r="51" spans="1:25" ht="15" customHeight="1" thickBot="1" x14ac:dyDescent="0.4">
      <c r="A51" s="25"/>
      <c r="B51" s="25"/>
      <c r="C51" s="25"/>
      <c r="D51" s="25"/>
      <c r="E51" s="26"/>
      <c r="F51" s="26"/>
      <c r="G51" s="25"/>
      <c r="H51" s="25"/>
      <c r="I51" s="25"/>
      <c r="J51" s="25"/>
      <c r="K51" s="26"/>
      <c r="L51" s="26"/>
      <c r="M51" s="25"/>
      <c r="N51" s="25"/>
      <c r="O51" s="26"/>
      <c r="P51" s="25"/>
      <c r="Q51" s="25"/>
      <c r="R51" s="63"/>
      <c r="S51" s="25"/>
      <c r="U51" s="70" t="s">
        <v>39</v>
      </c>
      <c r="V51" s="71"/>
      <c r="X51" s="72" t="s">
        <v>227</v>
      </c>
      <c r="Y51" s="73"/>
    </row>
    <row r="52" spans="1:25" ht="15" customHeight="1" x14ac:dyDescent="0.35">
      <c r="A52" s="25"/>
      <c r="B52" s="25"/>
      <c r="C52" s="25"/>
      <c r="D52" s="25"/>
      <c r="E52" s="26"/>
      <c r="F52" s="26"/>
      <c r="G52" s="25"/>
      <c r="H52" s="25"/>
      <c r="I52" s="25"/>
      <c r="J52" s="25"/>
      <c r="K52" s="26"/>
      <c r="L52" s="26"/>
      <c r="M52" s="25"/>
      <c r="N52" s="25"/>
      <c r="O52" s="26"/>
      <c r="P52" s="25"/>
      <c r="Q52" s="25"/>
      <c r="R52" s="63"/>
      <c r="S52" s="25"/>
      <c r="U52" s="11" t="s">
        <v>52</v>
      </c>
      <c r="V52" s="1">
        <v>850</v>
      </c>
      <c r="X52" s="11" t="s">
        <v>93</v>
      </c>
      <c r="Y52" s="42">
        <f>GETPIVOTDATA("Diagnosis",$X$2)/V52*10000</f>
        <v>58.823529411764703</v>
      </c>
    </row>
    <row r="53" spans="1:25" ht="15" customHeight="1" x14ac:dyDescent="0.35">
      <c r="A53" s="25"/>
      <c r="B53" s="25"/>
      <c r="C53" s="25"/>
      <c r="D53" s="25"/>
      <c r="E53" s="26"/>
      <c r="F53" s="26"/>
      <c r="G53" s="25"/>
      <c r="H53" s="25"/>
      <c r="I53" s="25"/>
      <c r="J53" s="25"/>
      <c r="K53" s="26"/>
      <c r="L53" s="26"/>
      <c r="M53" s="25"/>
      <c r="N53" s="25"/>
      <c r="O53" s="26"/>
      <c r="P53" s="25"/>
      <c r="Q53" s="25"/>
      <c r="R53" s="63"/>
      <c r="S53" s="25"/>
      <c r="U53" s="11" t="s">
        <v>53</v>
      </c>
      <c r="V53" s="43">
        <f>GETPIVOTDATA("Antibiotic",$AA$2)/V52*1000</f>
        <v>5.8823529411764701</v>
      </c>
      <c r="X53" s="34" t="s">
        <v>213</v>
      </c>
      <c r="Y53" s="42">
        <f>SUMIF(Y54:Y55,"&gt;0")</f>
        <v>35.294117647058819</v>
      </c>
    </row>
    <row r="54" spans="1:25" ht="15" customHeight="1" x14ac:dyDescent="0.35">
      <c r="A54" s="25"/>
      <c r="B54" s="25"/>
      <c r="C54" s="25"/>
      <c r="D54" s="25"/>
      <c r="E54" s="26"/>
      <c r="F54" s="26"/>
      <c r="G54" s="25"/>
      <c r="H54" s="25"/>
      <c r="I54" s="25"/>
      <c r="J54" s="25"/>
      <c r="K54" s="26"/>
      <c r="L54" s="26"/>
      <c r="M54" s="25"/>
      <c r="N54" s="25"/>
      <c r="O54" s="26"/>
      <c r="P54" s="25"/>
      <c r="Q54" s="25"/>
      <c r="R54" s="63"/>
      <c r="S54" s="25"/>
      <c r="U54" s="11" t="s">
        <v>54</v>
      </c>
      <c r="V54" s="43">
        <f>GETPIVOTDATA("Days of Therapy",$AV$2)/V52*1000</f>
        <v>56.470588235294123</v>
      </c>
      <c r="X54" s="41" t="s">
        <v>212</v>
      </c>
      <c r="Y54" s="47">
        <f>IFERROR(GETPIVOTDATA("Diagnosis",$X$2,"Diagnosis","Urinary tract infection (without catheter)")/V52*10000,0)</f>
        <v>11.76470588235294</v>
      </c>
    </row>
    <row r="55" spans="1:25" ht="15" customHeight="1" x14ac:dyDescent="0.35">
      <c r="A55" s="25"/>
      <c r="B55" s="25"/>
      <c r="C55" s="25"/>
      <c r="D55" s="25"/>
      <c r="E55" s="26"/>
      <c r="F55" s="26"/>
      <c r="G55" s="25"/>
      <c r="H55" s="25"/>
      <c r="I55" s="25"/>
      <c r="J55" s="25"/>
      <c r="K55" s="26"/>
      <c r="L55" s="26"/>
      <c r="M55" s="25"/>
      <c r="N55" s="25"/>
      <c r="O55" s="26"/>
      <c r="P55" s="25"/>
      <c r="Q55" s="25"/>
      <c r="R55" s="63"/>
      <c r="S55" s="25"/>
      <c r="U55" s="11" t="s">
        <v>229</v>
      </c>
      <c r="V55" s="44">
        <f>IFERROR(GETPIVOTDATA("SBAR Usage and Completeness",$BE$2,"SBAR Usage and Completeness","SBAR used and complete")/GETPIVOTDATA("SBAR Usage and Completeness",$BE$2),0)</f>
        <v>0.6</v>
      </c>
      <c r="X55" s="41" t="s">
        <v>214</v>
      </c>
      <c r="Y55" s="47">
        <f>IFERROR(GETPIVOTDATA("Diagnosis",$X$2,"Diagnosis","Urinary tract infection (with catheter)")/V52*10000,0)</f>
        <v>23.52941176470588</v>
      </c>
    </row>
    <row r="56" spans="1:25" ht="15" customHeight="1" x14ac:dyDescent="0.35">
      <c r="A56" s="25"/>
      <c r="B56" s="25"/>
      <c r="C56" s="25"/>
      <c r="D56" s="25"/>
      <c r="E56" s="26"/>
      <c r="F56" s="26"/>
      <c r="G56" s="25"/>
      <c r="H56" s="25"/>
      <c r="I56" s="25"/>
      <c r="J56" s="25"/>
      <c r="K56" s="26"/>
      <c r="L56" s="26"/>
      <c r="M56" s="25"/>
      <c r="N56" s="25"/>
      <c r="O56" s="26"/>
      <c r="P56" s="25"/>
      <c r="Q56" s="25"/>
      <c r="R56" s="63"/>
      <c r="S56" s="25"/>
      <c r="U56" s="45" t="s">
        <v>56</v>
      </c>
      <c r="V56" s="46">
        <f>IFERROR(GETPIVOTDATA("SBAR Usage and Completeness",$BE$2,"SBAR Usage and Completeness","SBAR used and complete","Criteria Met to Start Antimicrobials?","Yes")/GETPIVOTDATA("SBAR Usage and Completeness",$BE$2,"SBAR Usage and Completeness","SBAR used and complete"),0)</f>
        <v>1</v>
      </c>
      <c r="X56" s="34" t="s">
        <v>96</v>
      </c>
      <c r="Y56" s="42">
        <f>SUMIF(Y57:Y60,"&gt;0")</f>
        <v>0</v>
      </c>
    </row>
    <row r="57" spans="1:25" ht="15" customHeight="1" x14ac:dyDescent="0.35">
      <c r="A57" s="25"/>
      <c r="B57" s="25"/>
      <c r="C57" s="25"/>
      <c r="D57" s="25"/>
      <c r="E57" s="26"/>
      <c r="F57" s="26"/>
      <c r="G57" s="25"/>
      <c r="H57" s="25"/>
      <c r="I57" s="25"/>
      <c r="J57" s="25"/>
      <c r="K57" s="26"/>
      <c r="L57" s="26"/>
      <c r="M57" s="25"/>
      <c r="N57" s="25"/>
      <c r="O57" s="26"/>
      <c r="P57" s="25"/>
      <c r="Q57" s="25"/>
      <c r="R57" s="63"/>
      <c r="S57" s="25"/>
      <c r="U57" s="11" t="s">
        <v>230</v>
      </c>
      <c r="V57" s="44">
        <f>IFERROR(GETPIVOTDATA("SBAR Usage and Completeness",$BE$2,"SBAR Usage and Completeness","SBAR used but incomplete")/GETPIVOTDATA("SBAR Usage and Completeness",$BE$2),0)</f>
        <v>0.2</v>
      </c>
      <c r="X57" s="41" t="s">
        <v>51</v>
      </c>
      <c r="Y57" s="47">
        <f>IFERROR(GETPIVOTDATA("Diagnosis",$X$2,"Diagnosis","pneumonia")/V52*10000,0)</f>
        <v>0</v>
      </c>
    </row>
    <row r="58" spans="1:25" ht="15" customHeight="1" x14ac:dyDescent="0.35">
      <c r="A58" s="25"/>
      <c r="B58" s="25"/>
      <c r="C58" s="25"/>
      <c r="D58" s="25"/>
      <c r="E58" s="26"/>
      <c r="F58" s="26"/>
      <c r="G58" s="25"/>
      <c r="H58" s="25"/>
      <c r="I58" s="25"/>
      <c r="J58" s="25"/>
      <c r="K58" s="26"/>
      <c r="L58" s="26"/>
      <c r="M58" s="25"/>
      <c r="N58" s="25"/>
      <c r="O58" s="26"/>
      <c r="P58" s="25"/>
      <c r="Q58" s="25"/>
      <c r="R58" s="63"/>
      <c r="S58" s="25"/>
      <c r="U58" s="11" t="s">
        <v>231</v>
      </c>
      <c r="V58" s="44">
        <f>IFERROR(GETPIVOTDATA("SBAR Usage and Completeness",$BE$2,"SBAR Usage and Completeness","SBAR not used")/GETPIVOTDATA("SBAR Usage and Completeness",$BE$2),0)</f>
        <v>0.2</v>
      </c>
      <c r="X58" s="41" t="s">
        <v>211</v>
      </c>
      <c r="Y58" s="47">
        <f>IFERROR(GETPIVOTDATA("Diagnosis",$X$2,"Diagnosis","influenza-like illness")/V52*10000,0)</f>
        <v>0</v>
      </c>
    </row>
    <row r="59" spans="1:25" ht="15" customHeight="1" x14ac:dyDescent="0.35">
      <c r="A59" s="25"/>
      <c r="B59" s="25"/>
      <c r="C59" s="25"/>
      <c r="D59" s="25"/>
      <c r="E59" s="26"/>
      <c r="F59" s="26"/>
      <c r="G59" s="25"/>
      <c r="H59" s="25"/>
      <c r="I59" s="25"/>
      <c r="J59" s="25"/>
      <c r="K59" s="26"/>
      <c r="L59" s="26"/>
      <c r="M59" s="25"/>
      <c r="N59" s="25"/>
      <c r="O59" s="26"/>
      <c r="P59" s="25"/>
      <c r="Q59" s="25"/>
      <c r="R59" s="63"/>
      <c r="S59" s="25"/>
      <c r="U59" s="11" t="s">
        <v>218</v>
      </c>
      <c r="V59" s="43">
        <f>IFERROR(GETPIVOTDATA("Microbiology Test Sent",$AS$2,"Microbiology Test Sent","Urinalysis and reflex culture and sensitivities")/V52*10000,0)</f>
        <v>35.294117647058826</v>
      </c>
      <c r="X59" s="41" t="s">
        <v>104</v>
      </c>
      <c r="Y59" s="47">
        <f>IFERROR(GETPIVOTDATA("Diagnosis",$X$2,"Diagnosis","bronchitis or tracheobronchitis")/V52*10000,0)</f>
        <v>0</v>
      </c>
    </row>
    <row r="60" spans="1:25" ht="15" customHeight="1" x14ac:dyDescent="0.35">
      <c r="A60" s="25"/>
      <c r="B60" s="25"/>
      <c r="C60" s="25"/>
      <c r="D60" s="25"/>
      <c r="E60" s="26"/>
      <c r="F60" s="26"/>
      <c r="G60" s="25"/>
      <c r="H60" s="25"/>
      <c r="I60" s="25"/>
      <c r="J60" s="25"/>
      <c r="K60" s="26"/>
      <c r="L60" s="26"/>
      <c r="M60" s="25"/>
      <c r="N60" s="25"/>
      <c r="O60" s="26"/>
      <c r="P60" s="25"/>
      <c r="Q60" s="25"/>
      <c r="R60" s="63"/>
      <c r="S60" s="25"/>
      <c r="U60" s="11"/>
      <c r="V60" s="10"/>
      <c r="X60" s="41" t="s">
        <v>107</v>
      </c>
      <c r="Y60" s="47">
        <f>IFERROR(GETPIVOTDATA("Diagnosis",$X$2,"Diagnosis","common cold syndrome or pharyngitis")/V52*10000,0)</f>
        <v>0</v>
      </c>
    </row>
    <row r="61" spans="1:25" ht="15" customHeight="1" x14ac:dyDescent="0.35">
      <c r="A61" s="25"/>
      <c r="B61" s="25"/>
      <c r="C61" s="25"/>
      <c r="D61" s="25"/>
      <c r="E61" s="26"/>
      <c r="F61" s="26"/>
      <c r="G61" s="25"/>
      <c r="H61" s="25"/>
      <c r="I61" s="25"/>
      <c r="J61" s="25"/>
      <c r="K61" s="26"/>
      <c r="L61" s="26"/>
      <c r="M61" s="25"/>
      <c r="N61" s="25"/>
      <c r="O61" s="26"/>
      <c r="P61" s="25"/>
      <c r="Q61" s="25"/>
      <c r="R61" s="63"/>
      <c r="S61" s="25"/>
      <c r="X61" s="33" t="s">
        <v>88</v>
      </c>
      <c r="Y61" s="42">
        <f>IFERROR(GETPIVOTDATA("Diagnosis",$X$2,"Diagnosis","cellulitis, soft tissue, or wound infection")/V52*10000,0)</f>
        <v>11.76470588235294</v>
      </c>
    </row>
    <row r="62" spans="1:25" ht="15" customHeight="1" x14ac:dyDescent="0.35">
      <c r="A62" s="25"/>
      <c r="B62" s="25"/>
      <c r="C62" s="25"/>
      <c r="D62" s="25"/>
      <c r="E62" s="26"/>
      <c r="F62" s="26"/>
      <c r="G62" s="25"/>
      <c r="H62" s="25"/>
      <c r="I62" s="25"/>
      <c r="J62" s="25"/>
      <c r="K62" s="26"/>
      <c r="L62" s="26"/>
      <c r="M62" s="25"/>
      <c r="N62" s="25"/>
      <c r="O62" s="26"/>
      <c r="P62" s="25"/>
      <c r="Q62" s="25"/>
      <c r="R62" s="63"/>
      <c r="S62" s="25"/>
      <c r="X62" s="34" t="s">
        <v>97</v>
      </c>
      <c r="Y62" s="42">
        <f>SUMIF(Y63:Y65,"&gt;0")</f>
        <v>11.76470588235294</v>
      </c>
    </row>
    <row r="63" spans="1:25" ht="15" customHeight="1" x14ac:dyDescent="0.35">
      <c r="A63" s="25"/>
      <c r="B63" s="25"/>
      <c r="C63" s="25"/>
      <c r="D63" s="25"/>
      <c r="E63" s="26"/>
      <c r="F63" s="26"/>
      <c r="G63" s="25"/>
      <c r="H63" s="25"/>
      <c r="I63" s="25"/>
      <c r="J63" s="25"/>
      <c r="K63" s="26"/>
      <c r="L63" s="26"/>
      <c r="M63" s="25"/>
      <c r="N63" s="25"/>
      <c r="O63" s="26"/>
      <c r="P63" s="25"/>
      <c r="Q63" s="25"/>
      <c r="R63" s="63"/>
      <c r="S63" s="25"/>
      <c r="X63" s="41" t="s">
        <v>232</v>
      </c>
      <c r="Y63" s="47">
        <f>IFERROR(GETPIVOTDATA("Diagnosis",$X$2,"Diagnosis","Clostridium difficle infection")/V52*10000,0)</f>
        <v>11.76470588235294</v>
      </c>
    </row>
    <row r="64" spans="1:25" ht="15" customHeight="1" x14ac:dyDescent="0.35">
      <c r="A64" s="25"/>
      <c r="B64" s="25"/>
      <c r="C64" s="25"/>
      <c r="D64" s="25"/>
      <c r="E64" s="26"/>
      <c r="F64" s="26"/>
      <c r="G64" s="25"/>
      <c r="H64" s="25"/>
      <c r="I64" s="25"/>
      <c r="J64" s="25"/>
      <c r="K64" s="26"/>
      <c r="L64" s="26"/>
      <c r="M64" s="25"/>
      <c r="N64" s="25"/>
      <c r="O64" s="26"/>
      <c r="P64" s="25"/>
      <c r="Q64" s="25"/>
      <c r="R64" s="63"/>
      <c r="S64" s="25"/>
      <c r="X64" s="41" t="s">
        <v>82</v>
      </c>
      <c r="Y64" s="47">
        <f>IFERROR(GETPIVOTDATA("Diagnosis",$X$2,"Diagnosis","gastroenteritis")/V52*10000,0)</f>
        <v>0</v>
      </c>
    </row>
    <row r="65" spans="1:25" ht="15" customHeight="1" x14ac:dyDescent="0.35">
      <c r="A65" s="25"/>
      <c r="B65" s="25"/>
      <c r="C65" s="25"/>
      <c r="D65" s="25"/>
      <c r="E65" s="26"/>
      <c r="F65" s="26"/>
      <c r="G65" s="25"/>
      <c r="H65" s="25"/>
      <c r="I65" s="25"/>
      <c r="J65" s="25"/>
      <c r="K65" s="26"/>
      <c r="L65" s="26"/>
      <c r="M65" s="25"/>
      <c r="N65" s="25"/>
      <c r="O65" s="26"/>
      <c r="P65" s="25"/>
      <c r="Q65" s="25"/>
      <c r="R65" s="63"/>
      <c r="S65" s="25"/>
      <c r="X65" s="41" t="s">
        <v>110</v>
      </c>
      <c r="Y65" s="47">
        <f>IFERROR(GETPIVOTDATA("Diagnosis",$X$2,"Diagnosis","norovirus gastroenteritis")/V54*10000,0)</f>
        <v>0</v>
      </c>
    </row>
    <row r="66" spans="1:25" ht="15" customHeight="1" x14ac:dyDescent="0.35">
      <c r="A66" s="25"/>
      <c r="B66" s="25"/>
      <c r="C66" s="25"/>
      <c r="D66" s="25"/>
      <c r="E66" s="26"/>
      <c r="F66" s="26"/>
      <c r="G66" s="25"/>
      <c r="H66" s="25"/>
      <c r="I66" s="25"/>
      <c r="J66" s="25"/>
      <c r="K66" s="26"/>
      <c r="L66" s="26"/>
      <c r="M66" s="25"/>
      <c r="N66" s="25"/>
      <c r="O66" s="26"/>
      <c r="P66" s="25"/>
      <c r="Q66" s="25"/>
      <c r="R66" s="63"/>
      <c r="S66" s="25"/>
    </row>
    <row r="67" spans="1:25" ht="15" customHeight="1" x14ac:dyDescent="0.35">
      <c r="A67" s="25"/>
      <c r="B67" s="25"/>
      <c r="C67" s="25"/>
      <c r="D67" s="25"/>
      <c r="E67" s="26"/>
      <c r="F67" s="26"/>
      <c r="G67" s="25"/>
      <c r="H67" s="25"/>
      <c r="I67" s="25"/>
      <c r="J67" s="25"/>
      <c r="K67" s="26"/>
      <c r="L67" s="26"/>
      <c r="M67" s="25"/>
      <c r="N67" s="25"/>
      <c r="O67" s="26"/>
      <c r="P67" s="25"/>
      <c r="Q67" s="25"/>
      <c r="R67" s="63"/>
      <c r="S67" s="25"/>
    </row>
    <row r="68" spans="1:25" ht="15" customHeight="1" x14ac:dyDescent="0.35">
      <c r="A68" s="25"/>
      <c r="B68" s="25"/>
      <c r="C68" s="25"/>
      <c r="D68" s="25"/>
      <c r="E68" s="26"/>
      <c r="F68" s="26"/>
      <c r="G68" s="25"/>
      <c r="H68" s="25"/>
      <c r="I68" s="25"/>
      <c r="J68" s="25"/>
      <c r="K68" s="26"/>
      <c r="L68" s="26"/>
      <c r="M68" s="25"/>
      <c r="N68" s="25"/>
      <c r="O68" s="26"/>
      <c r="P68" s="25"/>
      <c r="Q68" s="25"/>
      <c r="R68" s="63"/>
      <c r="S68" s="25"/>
    </row>
    <row r="69" spans="1:25" ht="15" customHeight="1" x14ac:dyDescent="0.35">
      <c r="A69" s="25"/>
      <c r="B69" s="25"/>
      <c r="C69" s="25"/>
      <c r="D69" s="25"/>
      <c r="E69" s="26"/>
      <c r="F69" s="26"/>
      <c r="G69" s="25"/>
      <c r="H69" s="25"/>
      <c r="I69" s="25"/>
      <c r="J69" s="25"/>
      <c r="K69" s="26"/>
      <c r="L69" s="26"/>
      <c r="M69" s="25"/>
      <c r="N69" s="25"/>
      <c r="O69" s="26"/>
      <c r="P69" s="25"/>
      <c r="Q69" s="25"/>
      <c r="R69" s="63"/>
      <c r="S69" s="25"/>
    </row>
    <row r="70" spans="1:25" ht="15" customHeight="1" x14ac:dyDescent="0.35">
      <c r="A70" s="25"/>
      <c r="B70" s="25"/>
      <c r="C70" s="25"/>
      <c r="D70" s="25"/>
      <c r="E70" s="26"/>
      <c r="F70" s="26"/>
      <c r="G70" s="25"/>
      <c r="H70" s="25"/>
      <c r="I70" s="25"/>
      <c r="J70" s="25"/>
      <c r="K70" s="26"/>
      <c r="L70" s="26"/>
      <c r="M70" s="25"/>
      <c r="N70" s="25"/>
      <c r="O70" s="26"/>
      <c r="P70" s="25"/>
      <c r="Q70" s="25"/>
      <c r="R70" s="63"/>
      <c r="S70" s="25"/>
    </row>
    <row r="71" spans="1:25" ht="15" customHeight="1" x14ac:dyDescent="0.35">
      <c r="A71" s="25"/>
      <c r="B71" s="25"/>
      <c r="C71" s="25"/>
      <c r="D71" s="25"/>
      <c r="E71" s="26"/>
      <c r="F71" s="26"/>
      <c r="G71" s="25"/>
      <c r="H71" s="25"/>
      <c r="I71" s="25"/>
      <c r="J71" s="25"/>
      <c r="K71" s="26"/>
      <c r="L71" s="26"/>
      <c r="M71" s="25"/>
      <c r="N71" s="25"/>
      <c r="O71" s="26"/>
      <c r="P71" s="25"/>
      <c r="Q71" s="25"/>
      <c r="R71" s="63"/>
      <c r="S71" s="25"/>
    </row>
    <row r="72" spans="1:25" ht="15" customHeight="1" x14ac:dyDescent="0.35">
      <c r="A72" s="25"/>
      <c r="B72" s="25"/>
      <c r="C72" s="25"/>
      <c r="D72" s="25"/>
      <c r="E72" s="26"/>
      <c r="F72" s="26"/>
      <c r="G72" s="25"/>
      <c r="H72" s="25"/>
      <c r="I72" s="25"/>
      <c r="J72" s="25"/>
      <c r="K72" s="26"/>
      <c r="L72" s="26"/>
      <c r="M72" s="25"/>
      <c r="N72" s="25"/>
      <c r="O72" s="26"/>
      <c r="P72" s="25"/>
      <c r="Q72" s="25"/>
      <c r="R72" s="63"/>
      <c r="S72" s="25"/>
      <c r="Y72"/>
    </row>
    <row r="73" spans="1:25" ht="15" customHeight="1" x14ac:dyDescent="0.35">
      <c r="A73" s="25"/>
      <c r="B73" s="25"/>
      <c r="C73" s="25"/>
      <c r="D73" s="25"/>
      <c r="E73" s="26"/>
      <c r="F73" s="26"/>
      <c r="G73" s="25"/>
      <c r="H73" s="25"/>
      <c r="I73" s="25"/>
      <c r="J73" s="25"/>
      <c r="K73" s="26"/>
      <c r="L73" s="26"/>
      <c r="M73" s="25"/>
      <c r="N73" s="25"/>
      <c r="O73" s="26"/>
      <c r="P73" s="25"/>
      <c r="Q73" s="25"/>
      <c r="R73" s="63"/>
      <c r="S73" s="25"/>
      <c r="Y73"/>
    </row>
    <row r="74" spans="1:25" ht="15" customHeight="1" x14ac:dyDescent="0.35">
      <c r="A74" s="25"/>
      <c r="B74" s="25"/>
      <c r="C74" s="25"/>
      <c r="D74" s="25"/>
      <c r="E74" s="26"/>
      <c r="F74" s="26"/>
      <c r="G74" s="25"/>
      <c r="H74" s="25"/>
      <c r="I74" s="25"/>
      <c r="J74" s="25"/>
      <c r="K74" s="26"/>
      <c r="L74" s="26"/>
      <c r="M74" s="25"/>
      <c r="N74" s="25"/>
      <c r="O74" s="26"/>
      <c r="P74" s="25"/>
      <c r="Q74" s="25"/>
      <c r="R74" s="63"/>
      <c r="S74" s="25"/>
      <c r="Y74"/>
    </row>
    <row r="75" spans="1:25" ht="15" customHeight="1" x14ac:dyDescent="0.35">
      <c r="A75" s="25"/>
      <c r="B75" s="25"/>
      <c r="C75" s="25"/>
      <c r="D75" s="25"/>
      <c r="E75" s="26"/>
      <c r="F75" s="26"/>
      <c r="G75" s="25"/>
      <c r="H75" s="25"/>
      <c r="I75" s="25"/>
      <c r="J75" s="25"/>
      <c r="K75" s="26"/>
      <c r="L75" s="26"/>
      <c r="M75" s="25"/>
      <c r="N75" s="25"/>
      <c r="O75" s="26"/>
      <c r="P75" s="25"/>
      <c r="Q75" s="25"/>
      <c r="R75" s="63"/>
      <c r="S75" s="25"/>
      <c r="Y75"/>
    </row>
    <row r="76" spans="1:25" ht="15" customHeight="1" x14ac:dyDescent="0.35">
      <c r="A76" s="25"/>
      <c r="B76" s="25"/>
      <c r="C76" s="25"/>
      <c r="D76" s="25"/>
      <c r="E76" s="26"/>
      <c r="F76" s="26"/>
      <c r="G76" s="25"/>
      <c r="H76" s="25"/>
      <c r="I76" s="25"/>
      <c r="J76" s="25"/>
      <c r="K76" s="26"/>
      <c r="L76" s="26"/>
      <c r="M76" s="25"/>
      <c r="N76" s="25"/>
      <c r="O76" s="26"/>
      <c r="P76" s="25"/>
      <c r="Q76" s="25"/>
      <c r="R76" s="63"/>
      <c r="S76" s="25"/>
      <c r="Y76"/>
    </row>
    <row r="77" spans="1:25" ht="15" customHeight="1" x14ac:dyDescent="0.35">
      <c r="A77" s="25"/>
      <c r="B77" s="25"/>
      <c r="C77" s="25"/>
      <c r="D77" s="25"/>
      <c r="E77" s="26"/>
      <c r="F77" s="26"/>
      <c r="G77" s="25"/>
      <c r="H77" s="25"/>
      <c r="I77" s="25"/>
      <c r="J77" s="25"/>
      <c r="K77" s="26"/>
      <c r="L77" s="26"/>
      <c r="M77" s="25"/>
      <c r="N77" s="25"/>
      <c r="O77" s="26"/>
      <c r="P77" s="25"/>
      <c r="Q77" s="25"/>
      <c r="R77" s="63"/>
      <c r="S77" s="25"/>
      <c r="W77"/>
      <c r="X77"/>
      <c r="Y77"/>
    </row>
    <row r="78" spans="1:25" ht="15" customHeight="1" x14ac:dyDescent="0.35">
      <c r="A78" s="25"/>
      <c r="B78" s="25"/>
      <c r="C78" s="25"/>
      <c r="D78" s="25"/>
      <c r="E78" s="26"/>
      <c r="F78" s="26"/>
      <c r="G78" s="25"/>
      <c r="H78" s="25"/>
      <c r="I78" s="25"/>
      <c r="J78" s="25"/>
      <c r="K78" s="26"/>
      <c r="L78" s="26"/>
      <c r="M78" s="25"/>
      <c r="N78" s="25"/>
      <c r="O78" s="26"/>
      <c r="P78" s="25"/>
      <c r="Q78" s="25"/>
      <c r="R78" s="63"/>
      <c r="S78" s="25"/>
    </row>
    <row r="79" spans="1:25" ht="15" customHeight="1" x14ac:dyDescent="0.35">
      <c r="A79" s="25"/>
      <c r="B79" s="25"/>
      <c r="C79" s="25"/>
      <c r="D79" s="25"/>
      <c r="E79" s="26"/>
      <c r="F79" s="26"/>
      <c r="G79" s="25"/>
      <c r="H79" s="25"/>
      <c r="I79" s="25"/>
      <c r="J79" s="25"/>
      <c r="K79" s="26"/>
      <c r="L79" s="26"/>
      <c r="M79" s="25"/>
      <c r="N79" s="25"/>
      <c r="O79" s="26"/>
      <c r="P79" s="25"/>
      <c r="Q79" s="25"/>
      <c r="R79" s="63"/>
      <c r="S79" s="25"/>
    </row>
    <row r="80" spans="1:25" ht="15" customHeight="1" x14ac:dyDescent="0.35">
      <c r="A80" s="25"/>
      <c r="B80" s="25"/>
      <c r="C80" s="25"/>
      <c r="D80" s="25"/>
      <c r="E80" s="26"/>
      <c r="F80" s="26"/>
      <c r="G80" s="25"/>
      <c r="H80" s="25"/>
      <c r="I80" s="25"/>
      <c r="J80" s="25"/>
      <c r="K80" s="26"/>
      <c r="L80" s="26"/>
      <c r="M80" s="25"/>
      <c r="N80" s="25"/>
      <c r="O80" s="26"/>
      <c r="P80" s="25"/>
      <c r="Q80" s="25"/>
      <c r="R80" s="63"/>
      <c r="S80" s="25"/>
    </row>
    <row r="81" spans="1:19" ht="15" customHeight="1" x14ac:dyDescent="0.35">
      <c r="A81" s="25"/>
      <c r="B81" s="25"/>
      <c r="C81" s="25"/>
      <c r="D81" s="25"/>
      <c r="E81" s="26"/>
      <c r="F81" s="26"/>
      <c r="G81" s="25"/>
      <c r="H81" s="25"/>
      <c r="I81" s="25"/>
      <c r="J81" s="25"/>
      <c r="K81" s="26"/>
      <c r="L81" s="26"/>
      <c r="M81" s="25"/>
      <c r="N81" s="25"/>
      <c r="O81" s="26"/>
      <c r="P81" s="25"/>
      <c r="Q81" s="25"/>
      <c r="R81" s="63"/>
      <c r="S81" s="25"/>
    </row>
    <row r="82" spans="1:19" ht="15" customHeight="1" x14ac:dyDescent="0.35">
      <c r="A82" s="25"/>
      <c r="B82" s="25"/>
      <c r="C82" s="25"/>
      <c r="D82" s="25"/>
      <c r="E82" s="26"/>
      <c r="F82" s="26"/>
      <c r="G82" s="25"/>
      <c r="H82" s="25"/>
      <c r="I82" s="25"/>
      <c r="J82" s="25"/>
      <c r="K82" s="26"/>
      <c r="L82" s="26"/>
      <c r="M82" s="25"/>
      <c r="N82" s="25"/>
      <c r="O82" s="26"/>
      <c r="P82" s="25"/>
      <c r="Q82" s="25"/>
      <c r="R82" s="63"/>
      <c r="S82" s="25"/>
    </row>
    <row r="83" spans="1:19" ht="15" customHeight="1" x14ac:dyDescent="0.35">
      <c r="A83" s="25"/>
      <c r="B83" s="25"/>
      <c r="C83" s="25"/>
      <c r="D83" s="25"/>
      <c r="E83" s="26"/>
      <c r="F83" s="26"/>
      <c r="G83" s="25"/>
      <c r="H83" s="25"/>
      <c r="I83" s="25"/>
      <c r="J83" s="25"/>
      <c r="K83" s="26"/>
      <c r="L83" s="26"/>
      <c r="M83" s="25"/>
      <c r="N83" s="25"/>
      <c r="O83" s="26"/>
      <c r="P83" s="25"/>
      <c r="Q83" s="25"/>
      <c r="R83" s="63"/>
      <c r="S83" s="25"/>
    </row>
    <row r="84" spans="1:19" ht="15" customHeight="1" x14ac:dyDescent="0.35">
      <c r="A84" s="25"/>
      <c r="B84" s="25"/>
      <c r="C84" s="25"/>
      <c r="D84" s="25"/>
      <c r="E84" s="26"/>
      <c r="F84" s="26"/>
      <c r="G84" s="25"/>
      <c r="H84" s="25"/>
      <c r="I84" s="25"/>
      <c r="J84" s="25"/>
      <c r="K84" s="26"/>
      <c r="L84" s="26"/>
      <c r="M84" s="25"/>
      <c r="N84" s="25"/>
      <c r="O84" s="26"/>
      <c r="P84" s="25"/>
      <c r="Q84" s="25"/>
      <c r="R84" s="63"/>
      <c r="S84" s="25"/>
    </row>
    <row r="85" spans="1:19" ht="15" customHeight="1" x14ac:dyDescent="0.35">
      <c r="A85" s="25"/>
      <c r="B85" s="25"/>
      <c r="C85" s="25"/>
      <c r="D85" s="25"/>
      <c r="E85" s="26"/>
      <c r="F85" s="26"/>
      <c r="G85" s="25"/>
      <c r="H85" s="25"/>
      <c r="I85" s="25"/>
      <c r="J85" s="25"/>
      <c r="K85" s="26"/>
      <c r="L85" s="26"/>
      <c r="M85" s="25"/>
      <c r="N85" s="25"/>
      <c r="O85" s="26"/>
      <c r="P85" s="25"/>
      <c r="Q85" s="25"/>
      <c r="R85" s="63"/>
      <c r="S85" s="25"/>
    </row>
    <row r="86" spans="1:19" ht="15" customHeight="1" x14ac:dyDescent="0.35">
      <c r="A86" s="25"/>
      <c r="B86" s="25"/>
      <c r="C86" s="25"/>
      <c r="D86" s="25"/>
      <c r="E86" s="26"/>
      <c r="F86" s="26"/>
      <c r="G86" s="25"/>
      <c r="H86" s="25"/>
      <c r="I86" s="25"/>
      <c r="J86" s="25"/>
      <c r="K86" s="26"/>
      <c r="L86" s="26"/>
      <c r="M86" s="25"/>
      <c r="N86" s="25"/>
      <c r="O86" s="26"/>
      <c r="P86" s="25"/>
      <c r="Q86" s="25"/>
      <c r="R86" s="63"/>
      <c r="S86" s="25"/>
    </row>
    <row r="87" spans="1:19" ht="15" customHeight="1" x14ac:dyDescent="0.35">
      <c r="A87" s="25"/>
      <c r="B87" s="25"/>
      <c r="C87" s="25"/>
      <c r="D87" s="25"/>
      <c r="E87" s="26"/>
      <c r="F87" s="26"/>
      <c r="G87" s="25"/>
      <c r="H87" s="25"/>
      <c r="I87" s="25"/>
      <c r="J87" s="25"/>
      <c r="K87" s="26"/>
      <c r="L87" s="26"/>
      <c r="M87" s="25"/>
      <c r="N87" s="25"/>
      <c r="O87" s="26"/>
      <c r="P87" s="25"/>
      <c r="Q87" s="25"/>
      <c r="R87" s="63"/>
      <c r="S87" s="25"/>
    </row>
    <row r="88" spans="1:19" ht="15" customHeight="1" x14ac:dyDescent="0.35">
      <c r="A88" s="25"/>
      <c r="B88" s="25"/>
      <c r="C88" s="25"/>
      <c r="D88" s="25"/>
      <c r="E88" s="26"/>
      <c r="F88" s="26"/>
      <c r="G88" s="25"/>
      <c r="H88" s="25"/>
      <c r="I88" s="25"/>
      <c r="J88" s="25"/>
      <c r="K88" s="26"/>
      <c r="L88" s="26"/>
      <c r="M88" s="25"/>
      <c r="N88" s="25"/>
      <c r="O88" s="26"/>
      <c r="P88" s="25"/>
      <c r="Q88" s="25"/>
      <c r="R88" s="63"/>
      <c r="S88" s="25"/>
    </row>
    <row r="89" spans="1:19" ht="15" customHeight="1" x14ac:dyDescent="0.35">
      <c r="A89" s="25"/>
      <c r="B89" s="25"/>
      <c r="C89" s="25"/>
      <c r="D89" s="25"/>
      <c r="E89" s="26"/>
      <c r="F89" s="26"/>
      <c r="G89" s="25"/>
      <c r="H89" s="25"/>
      <c r="I89" s="25"/>
      <c r="J89" s="25"/>
      <c r="K89" s="26"/>
      <c r="L89" s="26"/>
      <c r="M89" s="25"/>
      <c r="N89" s="25"/>
      <c r="O89" s="26"/>
      <c r="P89" s="25"/>
      <c r="Q89" s="25"/>
      <c r="R89" s="63"/>
      <c r="S89" s="25"/>
    </row>
    <row r="90" spans="1:19" ht="15" customHeight="1" x14ac:dyDescent="0.35">
      <c r="A90" s="25"/>
      <c r="B90" s="25"/>
      <c r="C90" s="25"/>
      <c r="D90" s="25"/>
      <c r="E90" s="26"/>
      <c r="F90" s="26"/>
      <c r="G90" s="25"/>
      <c r="H90" s="25"/>
      <c r="I90" s="25"/>
      <c r="J90" s="25"/>
      <c r="K90" s="26"/>
      <c r="L90" s="26"/>
      <c r="M90" s="25"/>
      <c r="N90" s="25"/>
      <c r="O90" s="26"/>
      <c r="P90" s="25"/>
      <c r="Q90" s="25"/>
      <c r="R90" s="63"/>
      <c r="S90" s="25"/>
    </row>
    <row r="91" spans="1:19" ht="15" customHeight="1" x14ac:dyDescent="0.35">
      <c r="A91" s="25"/>
      <c r="B91" s="25"/>
      <c r="C91" s="25"/>
      <c r="D91" s="25"/>
      <c r="E91" s="26"/>
      <c r="F91" s="26"/>
      <c r="G91" s="25"/>
      <c r="H91" s="25"/>
      <c r="I91" s="25"/>
      <c r="J91" s="25"/>
      <c r="K91" s="26"/>
      <c r="L91" s="26"/>
      <c r="M91" s="25"/>
      <c r="N91" s="25"/>
      <c r="O91" s="26"/>
      <c r="P91" s="25"/>
      <c r="Q91" s="25"/>
      <c r="R91" s="63"/>
      <c r="S91" s="25"/>
    </row>
    <row r="92" spans="1:19" ht="15" customHeight="1" x14ac:dyDescent="0.35">
      <c r="A92" s="25"/>
      <c r="B92" s="25"/>
      <c r="C92" s="25"/>
      <c r="D92" s="25"/>
      <c r="E92" s="26"/>
      <c r="F92" s="26"/>
      <c r="G92" s="25"/>
      <c r="H92" s="25"/>
      <c r="I92" s="25"/>
      <c r="J92" s="25"/>
      <c r="K92" s="26"/>
      <c r="L92" s="26"/>
      <c r="M92" s="25"/>
      <c r="N92" s="25"/>
      <c r="O92" s="26"/>
      <c r="P92" s="25"/>
      <c r="Q92" s="25"/>
      <c r="R92" s="63"/>
      <c r="S92" s="25"/>
    </row>
    <row r="93" spans="1:19" ht="15" customHeight="1" x14ac:dyDescent="0.35">
      <c r="A93" s="25"/>
      <c r="B93" s="25"/>
      <c r="C93" s="25"/>
      <c r="D93" s="25"/>
      <c r="E93" s="26"/>
      <c r="F93" s="26"/>
      <c r="G93" s="25"/>
      <c r="H93" s="25"/>
      <c r="I93" s="25"/>
      <c r="J93" s="25"/>
      <c r="K93" s="26"/>
      <c r="L93" s="26"/>
      <c r="M93" s="25"/>
      <c r="N93" s="25"/>
      <c r="O93" s="26"/>
      <c r="P93" s="25"/>
      <c r="Q93" s="25"/>
      <c r="R93" s="63"/>
      <c r="S93" s="25"/>
    </row>
    <row r="94" spans="1:19" ht="15" customHeight="1" x14ac:dyDescent="0.35">
      <c r="A94" s="25"/>
      <c r="B94" s="25"/>
      <c r="C94" s="25"/>
      <c r="D94" s="25"/>
      <c r="E94" s="26"/>
      <c r="F94" s="26"/>
      <c r="G94" s="25"/>
      <c r="H94" s="25"/>
      <c r="I94" s="25"/>
      <c r="J94" s="25"/>
      <c r="K94" s="26"/>
      <c r="L94" s="26"/>
      <c r="M94" s="25"/>
      <c r="N94" s="25"/>
      <c r="O94" s="26"/>
      <c r="P94" s="25"/>
      <c r="Q94" s="25"/>
      <c r="R94" s="63"/>
      <c r="S94" s="25"/>
    </row>
    <row r="95" spans="1:19" ht="15" customHeight="1" x14ac:dyDescent="0.35">
      <c r="A95" s="25"/>
      <c r="B95" s="25"/>
      <c r="C95" s="25"/>
      <c r="D95" s="25"/>
      <c r="E95" s="26"/>
      <c r="F95" s="26"/>
      <c r="G95" s="25"/>
      <c r="H95" s="25"/>
      <c r="I95" s="25"/>
      <c r="J95" s="25"/>
      <c r="K95" s="26"/>
      <c r="L95" s="26"/>
      <c r="M95" s="25"/>
      <c r="N95" s="25"/>
      <c r="O95" s="26"/>
      <c r="P95" s="25"/>
      <c r="Q95" s="25"/>
      <c r="R95" s="63"/>
      <c r="S95" s="25"/>
    </row>
    <row r="96" spans="1:19" ht="15" customHeight="1" x14ac:dyDescent="0.35">
      <c r="A96" s="25"/>
      <c r="B96" s="25"/>
      <c r="C96" s="25"/>
      <c r="D96" s="25"/>
      <c r="E96" s="26"/>
      <c r="F96" s="26"/>
      <c r="G96" s="25"/>
      <c r="H96" s="25"/>
      <c r="I96" s="25"/>
      <c r="J96" s="25"/>
      <c r="K96" s="26"/>
      <c r="L96" s="26"/>
      <c r="M96" s="25"/>
      <c r="N96" s="25"/>
      <c r="O96" s="26"/>
      <c r="P96" s="25"/>
      <c r="Q96" s="25"/>
      <c r="R96" s="63"/>
      <c r="S96" s="25"/>
    </row>
    <row r="97" spans="1:19" ht="15" customHeight="1" x14ac:dyDescent="0.35">
      <c r="A97" s="25"/>
      <c r="B97" s="25"/>
      <c r="C97" s="25"/>
      <c r="D97" s="25"/>
      <c r="E97" s="26"/>
      <c r="F97" s="26"/>
      <c r="G97" s="25"/>
      <c r="H97" s="25"/>
      <c r="I97" s="25"/>
      <c r="J97" s="25"/>
      <c r="K97" s="26"/>
      <c r="L97" s="26"/>
      <c r="M97" s="25"/>
      <c r="N97" s="25"/>
      <c r="O97" s="26"/>
      <c r="P97" s="25"/>
      <c r="Q97" s="25"/>
      <c r="R97" s="63"/>
      <c r="S97" s="25"/>
    </row>
    <row r="98" spans="1:19" ht="15" customHeight="1" x14ac:dyDescent="0.35">
      <c r="A98" s="25"/>
      <c r="B98" s="25"/>
      <c r="C98" s="25"/>
      <c r="D98" s="25"/>
      <c r="E98" s="26"/>
      <c r="F98" s="26"/>
      <c r="G98" s="25"/>
      <c r="H98" s="25"/>
      <c r="I98" s="25"/>
      <c r="J98" s="25"/>
      <c r="K98" s="26"/>
      <c r="L98" s="26"/>
      <c r="M98" s="25"/>
      <c r="N98" s="25"/>
      <c r="O98" s="26"/>
      <c r="P98" s="25"/>
      <c r="Q98" s="25"/>
      <c r="R98" s="63"/>
      <c r="S98" s="25"/>
    </row>
    <row r="99" spans="1:19" ht="15" customHeight="1" x14ac:dyDescent="0.35">
      <c r="A99" s="25"/>
      <c r="B99" s="25"/>
      <c r="C99" s="25"/>
      <c r="D99" s="25"/>
      <c r="E99" s="26"/>
      <c r="F99" s="26"/>
      <c r="G99" s="25"/>
      <c r="H99" s="25"/>
      <c r="I99" s="25"/>
      <c r="J99" s="25"/>
      <c r="K99" s="26"/>
      <c r="L99" s="26"/>
      <c r="M99" s="25"/>
      <c r="N99" s="25"/>
      <c r="O99" s="26"/>
      <c r="P99" s="25"/>
      <c r="Q99" s="25"/>
      <c r="R99" s="63"/>
      <c r="S99" s="25"/>
    </row>
    <row r="100" spans="1:19" ht="15" customHeight="1" x14ac:dyDescent="0.35">
      <c r="A100" s="25"/>
      <c r="B100" s="25"/>
      <c r="C100" s="25"/>
      <c r="D100" s="25"/>
      <c r="E100" s="26"/>
      <c r="F100" s="26"/>
      <c r="G100" s="25"/>
      <c r="H100" s="25"/>
      <c r="I100" s="25"/>
      <c r="J100" s="25"/>
      <c r="K100" s="26"/>
      <c r="L100" s="26"/>
      <c r="M100" s="25"/>
      <c r="N100" s="25"/>
      <c r="O100" s="26"/>
      <c r="P100" s="25"/>
      <c r="Q100" s="25"/>
      <c r="R100" s="63"/>
      <c r="S100" s="25"/>
    </row>
    <row r="101" spans="1:19" ht="15" customHeight="1" x14ac:dyDescent="0.35">
      <c r="A101" s="25"/>
      <c r="B101" s="25"/>
      <c r="C101" s="25"/>
      <c r="D101" s="25"/>
      <c r="E101" s="26"/>
      <c r="F101" s="26"/>
      <c r="G101" s="25"/>
      <c r="H101" s="25"/>
      <c r="I101" s="25"/>
      <c r="J101" s="25"/>
      <c r="K101" s="26"/>
      <c r="L101" s="26"/>
      <c r="M101" s="25"/>
      <c r="N101" s="25"/>
      <c r="O101" s="26"/>
      <c r="P101" s="25"/>
      <c r="Q101" s="25"/>
      <c r="R101" s="63"/>
      <c r="S101" s="25"/>
    </row>
    <row r="102" spans="1:19" ht="15" customHeight="1" x14ac:dyDescent="0.35">
      <c r="A102" s="25"/>
      <c r="B102" s="25"/>
      <c r="C102" s="25"/>
      <c r="D102" s="25"/>
      <c r="E102" s="26"/>
      <c r="F102" s="26"/>
      <c r="G102" s="25"/>
      <c r="H102" s="25"/>
      <c r="I102" s="25"/>
      <c r="J102" s="25"/>
      <c r="K102" s="26"/>
      <c r="L102" s="26"/>
      <c r="M102" s="25"/>
      <c r="N102" s="25"/>
      <c r="O102" s="26"/>
      <c r="P102" s="25"/>
      <c r="Q102" s="25"/>
      <c r="R102" s="63"/>
      <c r="S102" s="25"/>
    </row>
    <row r="103" spans="1:19" ht="15" customHeight="1" x14ac:dyDescent="0.35">
      <c r="A103" s="25"/>
      <c r="B103" s="25"/>
      <c r="C103" s="25"/>
      <c r="D103" s="25"/>
      <c r="E103" s="26"/>
      <c r="F103" s="26"/>
      <c r="G103" s="25"/>
      <c r="H103" s="25"/>
      <c r="I103" s="25"/>
      <c r="J103" s="25"/>
      <c r="K103" s="26"/>
      <c r="L103" s="26"/>
      <c r="M103" s="25"/>
      <c r="N103" s="25"/>
      <c r="O103" s="26"/>
      <c r="P103" s="25"/>
      <c r="Q103" s="25"/>
      <c r="R103" s="63"/>
      <c r="S103" s="25"/>
    </row>
    <row r="104" spans="1:19" ht="15" customHeight="1" x14ac:dyDescent="0.35">
      <c r="A104" s="25"/>
      <c r="B104" s="25"/>
      <c r="C104" s="25"/>
      <c r="D104" s="25"/>
      <c r="E104" s="26"/>
      <c r="F104" s="26"/>
      <c r="G104" s="25"/>
      <c r="H104" s="25"/>
      <c r="I104" s="25"/>
      <c r="J104" s="25"/>
      <c r="K104" s="26"/>
      <c r="L104" s="26"/>
      <c r="M104" s="25"/>
      <c r="N104" s="25"/>
      <c r="O104" s="26"/>
      <c r="P104" s="25"/>
      <c r="Q104" s="25"/>
      <c r="R104" s="63"/>
      <c r="S104" s="25"/>
    </row>
    <row r="105" spans="1:19" ht="15" customHeight="1" x14ac:dyDescent="0.35">
      <c r="A105" s="25"/>
      <c r="B105" s="25"/>
      <c r="C105" s="25"/>
      <c r="D105" s="25"/>
      <c r="E105" s="26"/>
      <c r="F105" s="26"/>
      <c r="G105" s="25"/>
      <c r="H105" s="25"/>
      <c r="I105" s="25"/>
      <c r="J105" s="25"/>
      <c r="K105" s="26"/>
      <c r="L105" s="26"/>
      <c r="M105" s="25"/>
      <c r="N105" s="25"/>
      <c r="O105" s="26"/>
      <c r="P105" s="25"/>
      <c r="Q105" s="25"/>
      <c r="R105" s="63"/>
      <c r="S105" s="25"/>
    </row>
    <row r="106" spans="1:19" ht="15" customHeight="1" x14ac:dyDescent="0.35">
      <c r="A106" s="25"/>
      <c r="B106" s="25"/>
      <c r="C106" s="25"/>
      <c r="D106" s="25"/>
      <c r="E106" s="26"/>
      <c r="F106" s="26"/>
      <c r="G106" s="25"/>
      <c r="H106" s="25"/>
      <c r="I106" s="25"/>
      <c r="J106" s="25"/>
      <c r="K106" s="26"/>
      <c r="L106" s="26"/>
      <c r="M106" s="25"/>
      <c r="N106" s="25"/>
      <c r="O106" s="26"/>
      <c r="P106" s="25"/>
      <c r="Q106" s="25"/>
      <c r="R106" s="63"/>
      <c r="S106" s="25"/>
    </row>
    <row r="107" spans="1:19" ht="15" customHeight="1" x14ac:dyDescent="0.35">
      <c r="A107" s="25"/>
      <c r="B107" s="25"/>
      <c r="C107" s="25"/>
      <c r="D107" s="25"/>
      <c r="E107" s="26"/>
      <c r="F107" s="26"/>
      <c r="G107" s="25"/>
      <c r="H107" s="25"/>
      <c r="I107" s="25"/>
      <c r="J107" s="25"/>
      <c r="K107" s="26"/>
      <c r="L107" s="26"/>
      <c r="M107" s="25"/>
      <c r="N107" s="25"/>
      <c r="O107" s="26"/>
      <c r="P107" s="25"/>
      <c r="Q107" s="25"/>
      <c r="R107" s="63"/>
      <c r="S107" s="25"/>
    </row>
    <row r="108" spans="1:19" ht="15" customHeight="1" x14ac:dyDescent="0.35">
      <c r="A108" s="25"/>
      <c r="B108" s="25"/>
      <c r="C108" s="25"/>
      <c r="D108" s="25"/>
      <c r="E108" s="26"/>
      <c r="F108" s="26"/>
      <c r="G108" s="25"/>
      <c r="H108" s="25"/>
      <c r="I108" s="25"/>
      <c r="J108" s="25"/>
      <c r="K108" s="26"/>
      <c r="L108" s="26"/>
      <c r="M108" s="25"/>
      <c r="N108" s="25"/>
      <c r="O108" s="26"/>
      <c r="P108" s="25"/>
      <c r="Q108" s="25"/>
      <c r="R108" s="63"/>
      <c r="S108" s="25"/>
    </row>
    <row r="109" spans="1:19" ht="15" customHeight="1" x14ac:dyDescent="0.35">
      <c r="A109" s="25"/>
      <c r="B109" s="25"/>
      <c r="C109" s="25"/>
      <c r="D109" s="25"/>
      <c r="E109" s="26"/>
      <c r="F109" s="26"/>
      <c r="G109" s="25"/>
      <c r="H109" s="25"/>
      <c r="I109" s="25"/>
      <c r="J109" s="25"/>
      <c r="K109" s="26"/>
      <c r="L109" s="26"/>
      <c r="M109" s="25"/>
      <c r="N109" s="25"/>
      <c r="O109" s="26"/>
      <c r="P109" s="25"/>
      <c r="Q109" s="25"/>
      <c r="R109" s="63"/>
      <c r="S109" s="25"/>
    </row>
    <row r="110" spans="1:19" ht="15" customHeight="1" x14ac:dyDescent="0.35">
      <c r="A110" s="25"/>
      <c r="B110" s="25"/>
      <c r="C110" s="25"/>
      <c r="D110" s="25"/>
      <c r="E110" s="26"/>
      <c r="F110" s="26"/>
      <c r="G110" s="25"/>
      <c r="H110" s="25"/>
      <c r="I110" s="25"/>
      <c r="J110" s="25"/>
      <c r="K110" s="26"/>
      <c r="L110" s="26"/>
      <c r="M110" s="25"/>
      <c r="N110" s="25"/>
      <c r="O110" s="26"/>
      <c r="P110" s="25"/>
      <c r="Q110" s="25"/>
      <c r="R110" s="63"/>
      <c r="S110" s="25"/>
    </row>
    <row r="111" spans="1:19" ht="15" customHeight="1" x14ac:dyDescent="0.35">
      <c r="A111" s="25"/>
      <c r="B111" s="25"/>
      <c r="C111" s="25"/>
      <c r="D111" s="25"/>
      <c r="E111" s="26"/>
      <c r="F111" s="26"/>
      <c r="G111" s="25"/>
      <c r="H111" s="25"/>
      <c r="I111" s="25"/>
      <c r="J111" s="25"/>
      <c r="K111" s="26"/>
      <c r="L111" s="26"/>
      <c r="M111" s="25"/>
      <c r="N111" s="25"/>
      <c r="O111" s="26"/>
      <c r="P111" s="25"/>
      <c r="Q111" s="25"/>
      <c r="R111" s="63"/>
      <c r="S111" s="25"/>
    </row>
    <row r="112" spans="1:19" ht="15" customHeight="1" x14ac:dyDescent="0.35">
      <c r="A112" s="25"/>
      <c r="B112" s="25"/>
      <c r="C112" s="25"/>
      <c r="D112" s="25"/>
      <c r="E112" s="26"/>
      <c r="F112" s="26"/>
      <c r="G112" s="25"/>
      <c r="H112" s="25"/>
      <c r="I112" s="25"/>
      <c r="J112" s="25"/>
      <c r="K112" s="26"/>
      <c r="L112" s="26"/>
      <c r="M112" s="25"/>
      <c r="N112" s="25"/>
      <c r="O112" s="26"/>
      <c r="P112" s="25"/>
      <c r="Q112" s="25"/>
      <c r="R112" s="63"/>
      <c r="S112" s="25"/>
    </row>
    <row r="113" spans="1:19" ht="15" customHeight="1" x14ac:dyDescent="0.35">
      <c r="A113" s="25"/>
      <c r="B113" s="25"/>
      <c r="C113" s="25"/>
      <c r="D113" s="25"/>
      <c r="E113" s="26"/>
      <c r="F113" s="26"/>
      <c r="G113" s="25"/>
      <c r="H113" s="25"/>
      <c r="I113" s="25"/>
      <c r="J113" s="25"/>
      <c r="K113" s="26"/>
      <c r="L113" s="26"/>
      <c r="M113" s="25"/>
      <c r="N113" s="25"/>
      <c r="O113" s="26"/>
      <c r="P113" s="25"/>
      <c r="Q113" s="25"/>
      <c r="R113" s="63"/>
      <c r="S113" s="25"/>
    </row>
    <row r="114" spans="1:19" ht="15" customHeight="1" x14ac:dyDescent="0.35">
      <c r="A114" s="25"/>
      <c r="B114" s="25"/>
      <c r="C114" s="25"/>
      <c r="D114" s="25"/>
      <c r="E114" s="26"/>
      <c r="F114" s="26"/>
      <c r="G114" s="25"/>
      <c r="H114" s="25"/>
      <c r="I114" s="25"/>
      <c r="J114" s="25"/>
      <c r="K114" s="26"/>
      <c r="L114" s="26"/>
      <c r="M114" s="25"/>
      <c r="N114" s="25"/>
      <c r="O114" s="26"/>
      <c r="P114" s="25"/>
      <c r="Q114" s="25"/>
      <c r="R114" s="63"/>
      <c r="S114" s="25"/>
    </row>
    <row r="115" spans="1:19" ht="15" customHeight="1" x14ac:dyDescent="0.35">
      <c r="A115" s="25"/>
      <c r="B115" s="25"/>
      <c r="C115" s="25"/>
      <c r="D115" s="25"/>
      <c r="E115" s="26"/>
      <c r="F115" s="26"/>
      <c r="G115" s="25"/>
      <c r="H115" s="25"/>
      <c r="I115" s="25"/>
      <c r="J115" s="25"/>
      <c r="K115" s="26"/>
      <c r="L115" s="26"/>
      <c r="M115" s="25"/>
      <c r="N115" s="25"/>
      <c r="O115" s="26"/>
      <c r="P115" s="25"/>
      <c r="Q115" s="25"/>
      <c r="R115" s="63"/>
      <c r="S115" s="25"/>
    </row>
    <row r="116" spans="1:19" ht="15" customHeight="1" x14ac:dyDescent="0.35">
      <c r="A116" s="25"/>
      <c r="B116" s="25"/>
      <c r="C116" s="25"/>
      <c r="D116" s="25"/>
      <c r="E116" s="26"/>
      <c r="F116" s="26"/>
      <c r="G116" s="25"/>
      <c r="H116" s="25"/>
      <c r="I116" s="25"/>
      <c r="J116" s="25"/>
      <c r="K116" s="26"/>
      <c r="L116" s="26"/>
      <c r="M116" s="25"/>
      <c r="N116" s="25"/>
      <c r="O116" s="26"/>
      <c r="P116" s="25"/>
      <c r="Q116" s="25"/>
      <c r="R116" s="63"/>
      <c r="S116" s="25"/>
    </row>
    <row r="117" spans="1:19" ht="15" customHeight="1" x14ac:dyDescent="0.35">
      <c r="A117" s="25"/>
      <c r="B117" s="25"/>
      <c r="C117" s="25"/>
      <c r="D117" s="25"/>
      <c r="E117" s="26"/>
      <c r="F117" s="26"/>
      <c r="G117" s="25"/>
      <c r="H117" s="25"/>
      <c r="I117" s="25"/>
      <c r="J117" s="25"/>
      <c r="K117" s="26"/>
      <c r="L117" s="26"/>
      <c r="M117" s="25"/>
      <c r="N117" s="25"/>
      <c r="O117" s="26"/>
      <c r="P117" s="25"/>
      <c r="Q117" s="25"/>
      <c r="R117" s="63"/>
      <c r="S117" s="25"/>
    </row>
    <row r="118" spans="1:19" ht="15" customHeight="1" x14ac:dyDescent="0.35">
      <c r="A118" s="25"/>
      <c r="B118" s="25"/>
      <c r="C118" s="25"/>
      <c r="D118" s="25"/>
      <c r="E118" s="26"/>
      <c r="F118" s="26"/>
      <c r="G118" s="25"/>
      <c r="H118" s="25"/>
      <c r="I118" s="25"/>
      <c r="J118" s="25"/>
      <c r="K118" s="26"/>
      <c r="L118" s="26"/>
      <c r="M118" s="25"/>
      <c r="N118" s="25"/>
      <c r="O118" s="26"/>
      <c r="P118" s="25"/>
      <c r="Q118" s="25"/>
      <c r="R118" s="63"/>
      <c r="S118" s="25"/>
    </row>
    <row r="119" spans="1:19" ht="15" customHeight="1" x14ac:dyDescent="0.35">
      <c r="A119" s="25"/>
      <c r="B119" s="25"/>
      <c r="C119" s="25"/>
      <c r="D119" s="25"/>
      <c r="E119" s="26"/>
      <c r="F119" s="26"/>
      <c r="G119" s="25"/>
      <c r="H119" s="25"/>
      <c r="I119" s="25"/>
      <c r="J119" s="25"/>
      <c r="K119" s="26"/>
      <c r="L119" s="26"/>
      <c r="M119" s="25"/>
      <c r="N119" s="25"/>
      <c r="O119" s="26"/>
      <c r="P119" s="25"/>
      <c r="Q119" s="25"/>
      <c r="R119" s="63"/>
      <c r="S119" s="25"/>
    </row>
    <row r="120" spans="1:19" ht="15" customHeight="1" x14ac:dyDescent="0.35">
      <c r="A120" s="25"/>
      <c r="B120" s="25"/>
      <c r="C120" s="25"/>
      <c r="D120" s="25"/>
      <c r="E120" s="26"/>
      <c r="F120" s="26"/>
      <c r="G120" s="25"/>
      <c r="H120" s="25"/>
      <c r="I120" s="25"/>
      <c r="J120" s="25"/>
      <c r="K120" s="26"/>
      <c r="L120" s="26"/>
      <c r="M120" s="25"/>
      <c r="N120" s="25"/>
      <c r="O120" s="26"/>
      <c r="P120" s="25"/>
      <c r="Q120" s="25"/>
      <c r="R120" s="63"/>
      <c r="S120" s="25"/>
    </row>
    <row r="121" spans="1:19" ht="15" customHeight="1" x14ac:dyDescent="0.35">
      <c r="A121" s="25"/>
      <c r="B121" s="25"/>
      <c r="C121" s="25"/>
      <c r="D121" s="25"/>
      <c r="E121" s="26"/>
      <c r="F121" s="26"/>
      <c r="G121" s="25"/>
      <c r="H121" s="25"/>
      <c r="I121" s="25"/>
      <c r="J121" s="25"/>
      <c r="K121" s="26"/>
      <c r="L121" s="26"/>
      <c r="M121" s="25"/>
      <c r="N121" s="25"/>
      <c r="O121" s="26"/>
      <c r="P121" s="25"/>
      <c r="Q121" s="25"/>
      <c r="R121" s="63"/>
      <c r="S121" s="25"/>
    </row>
    <row r="122" spans="1:19" ht="15" customHeight="1" x14ac:dyDescent="0.35">
      <c r="A122" s="25"/>
      <c r="B122" s="25"/>
      <c r="C122" s="25"/>
      <c r="D122" s="25"/>
      <c r="E122" s="26"/>
      <c r="F122" s="26"/>
      <c r="G122" s="25"/>
      <c r="H122" s="25"/>
      <c r="I122" s="25"/>
      <c r="J122" s="25"/>
      <c r="K122" s="26"/>
      <c r="L122" s="26"/>
      <c r="M122" s="25"/>
      <c r="N122" s="25"/>
      <c r="O122" s="26"/>
      <c r="P122" s="25"/>
      <c r="Q122" s="25"/>
      <c r="R122" s="63"/>
      <c r="S122" s="25"/>
    </row>
    <row r="123" spans="1:19" ht="15" customHeight="1" x14ac:dyDescent="0.35">
      <c r="A123" s="25"/>
      <c r="B123" s="25"/>
      <c r="C123" s="25"/>
      <c r="D123" s="25"/>
      <c r="E123" s="26"/>
      <c r="F123" s="26"/>
      <c r="G123" s="25"/>
      <c r="H123" s="25"/>
      <c r="I123" s="25"/>
      <c r="J123" s="25"/>
      <c r="K123" s="26"/>
      <c r="L123" s="26"/>
      <c r="M123" s="25"/>
      <c r="N123" s="25"/>
      <c r="O123" s="26"/>
      <c r="P123" s="25"/>
      <c r="Q123" s="25"/>
      <c r="R123" s="63"/>
      <c r="S123" s="25"/>
    </row>
    <row r="124" spans="1:19" ht="15" customHeight="1" x14ac:dyDescent="0.35">
      <c r="A124" s="25"/>
      <c r="B124" s="25"/>
      <c r="C124" s="25"/>
      <c r="D124" s="25"/>
      <c r="E124" s="26"/>
      <c r="F124" s="26"/>
      <c r="G124" s="25"/>
      <c r="H124" s="25"/>
      <c r="I124" s="25"/>
      <c r="J124" s="25"/>
      <c r="K124" s="26"/>
      <c r="L124" s="26"/>
      <c r="M124" s="25"/>
      <c r="N124" s="25"/>
      <c r="O124" s="26"/>
      <c r="P124" s="25"/>
      <c r="Q124" s="25"/>
      <c r="R124" s="63"/>
      <c r="S124" s="25"/>
    </row>
    <row r="125" spans="1:19" ht="15" customHeight="1" x14ac:dyDescent="0.35">
      <c r="A125" s="25"/>
      <c r="B125" s="25"/>
      <c r="C125" s="25"/>
      <c r="D125" s="25"/>
      <c r="E125" s="26"/>
      <c r="F125" s="26"/>
      <c r="G125" s="25"/>
      <c r="H125" s="25"/>
      <c r="I125" s="25"/>
      <c r="J125" s="25"/>
      <c r="K125" s="26"/>
      <c r="L125" s="26"/>
      <c r="M125" s="25"/>
      <c r="N125" s="25"/>
      <c r="O125" s="26"/>
      <c r="P125" s="25"/>
      <c r="Q125" s="25"/>
      <c r="R125" s="63"/>
      <c r="S125" s="25"/>
    </row>
    <row r="126" spans="1:19" ht="15" customHeight="1" x14ac:dyDescent="0.35">
      <c r="A126" s="25"/>
      <c r="B126" s="25"/>
      <c r="C126" s="25"/>
      <c r="D126" s="25"/>
      <c r="E126" s="26"/>
      <c r="F126" s="26"/>
      <c r="G126" s="25"/>
      <c r="H126" s="25"/>
      <c r="I126" s="25"/>
      <c r="J126" s="25"/>
      <c r="K126" s="26"/>
      <c r="L126" s="26"/>
      <c r="M126" s="25"/>
      <c r="N126" s="25"/>
      <c r="O126" s="26"/>
      <c r="P126" s="25"/>
      <c r="Q126" s="25"/>
      <c r="R126" s="63"/>
      <c r="S126" s="25"/>
    </row>
    <row r="127" spans="1:19" ht="15" customHeight="1" x14ac:dyDescent="0.35">
      <c r="A127" s="25"/>
      <c r="B127" s="25"/>
      <c r="C127" s="25"/>
      <c r="D127" s="25"/>
      <c r="E127" s="26"/>
      <c r="F127" s="26"/>
      <c r="G127" s="25"/>
      <c r="H127" s="25"/>
      <c r="I127" s="25"/>
      <c r="J127" s="25"/>
      <c r="K127" s="26"/>
      <c r="L127" s="26"/>
      <c r="M127" s="25"/>
      <c r="N127" s="25"/>
      <c r="O127" s="26"/>
      <c r="P127" s="25"/>
      <c r="Q127" s="25"/>
      <c r="R127" s="63"/>
      <c r="S127" s="25"/>
    </row>
    <row r="128" spans="1:19" ht="15" customHeight="1" x14ac:dyDescent="0.35">
      <c r="A128" s="25"/>
      <c r="B128" s="25"/>
      <c r="C128" s="25"/>
      <c r="D128" s="25"/>
      <c r="E128" s="26"/>
      <c r="F128" s="26"/>
      <c r="G128" s="25"/>
      <c r="H128" s="25"/>
      <c r="I128" s="25"/>
      <c r="J128" s="25"/>
      <c r="K128" s="26"/>
      <c r="L128" s="26"/>
      <c r="M128" s="25"/>
      <c r="N128" s="25"/>
      <c r="O128" s="26"/>
      <c r="P128" s="25"/>
      <c r="Q128" s="25"/>
      <c r="R128" s="63"/>
      <c r="S128" s="25"/>
    </row>
    <row r="129" spans="1:19" ht="15" customHeight="1" x14ac:dyDescent="0.35">
      <c r="A129" s="25"/>
      <c r="B129" s="25"/>
      <c r="C129" s="25"/>
      <c r="D129" s="25"/>
      <c r="E129" s="26"/>
      <c r="F129" s="26"/>
      <c r="G129" s="25"/>
      <c r="H129" s="25"/>
      <c r="I129" s="25"/>
      <c r="J129" s="25"/>
      <c r="K129" s="26"/>
      <c r="L129" s="26"/>
      <c r="M129" s="25"/>
      <c r="N129" s="25"/>
      <c r="O129" s="26"/>
      <c r="P129" s="25"/>
      <c r="Q129" s="25"/>
      <c r="R129" s="63"/>
      <c r="S129" s="25"/>
    </row>
    <row r="130" spans="1:19" ht="15" customHeight="1" x14ac:dyDescent="0.35">
      <c r="A130" s="25"/>
      <c r="B130" s="25"/>
      <c r="C130" s="25"/>
      <c r="D130" s="25"/>
      <c r="E130" s="26"/>
      <c r="F130" s="26"/>
      <c r="G130" s="25"/>
      <c r="H130" s="25"/>
      <c r="I130" s="25"/>
      <c r="J130" s="25"/>
      <c r="K130" s="26"/>
      <c r="L130" s="26"/>
      <c r="M130" s="25"/>
      <c r="N130" s="25"/>
      <c r="O130" s="26"/>
      <c r="P130" s="25"/>
      <c r="Q130" s="25"/>
      <c r="R130" s="63"/>
      <c r="S130" s="25"/>
    </row>
    <row r="131" spans="1:19" ht="15" customHeight="1" x14ac:dyDescent="0.35">
      <c r="A131" s="25"/>
      <c r="B131" s="25"/>
      <c r="C131" s="25"/>
      <c r="D131" s="25"/>
      <c r="E131" s="26"/>
      <c r="F131" s="26"/>
      <c r="G131" s="25"/>
      <c r="H131" s="25"/>
      <c r="I131" s="25"/>
      <c r="J131" s="25"/>
      <c r="K131" s="26"/>
      <c r="L131" s="26"/>
      <c r="M131" s="25"/>
      <c r="N131" s="25"/>
      <c r="O131" s="26"/>
      <c r="P131" s="25"/>
      <c r="Q131" s="25"/>
      <c r="R131" s="63"/>
      <c r="S131" s="25"/>
    </row>
    <row r="132" spans="1:19" ht="15" customHeight="1" x14ac:dyDescent="0.35">
      <c r="A132" s="25"/>
      <c r="B132" s="25"/>
      <c r="C132" s="25"/>
      <c r="D132" s="25"/>
      <c r="E132" s="26"/>
      <c r="F132" s="26"/>
      <c r="G132" s="25"/>
      <c r="H132" s="25"/>
      <c r="I132" s="25"/>
      <c r="J132" s="25"/>
      <c r="K132" s="26"/>
      <c r="L132" s="26"/>
      <c r="M132" s="25"/>
      <c r="N132" s="25"/>
      <c r="O132" s="26"/>
      <c r="P132" s="25"/>
      <c r="Q132" s="25"/>
      <c r="R132" s="63"/>
      <c r="S132" s="25"/>
    </row>
    <row r="133" spans="1:19" ht="15" customHeight="1" x14ac:dyDescent="0.35">
      <c r="A133" s="25"/>
      <c r="B133" s="25"/>
      <c r="C133" s="25"/>
      <c r="D133" s="25"/>
      <c r="E133" s="26"/>
      <c r="F133" s="26"/>
      <c r="G133" s="25"/>
      <c r="H133" s="25"/>
      <c r="I133" s="25"/>
      <c r="J133" s="25"/>
      <c r="K133" s="26"/>
      <c r="L133" s="26"/>
      <c r="M133" s="25"/>
      <c r="N133" s="25"/>
      <c r="O133" s="26"/>
      <c r="P133" s="25"/>
      <c r="Q133" s="25"/>
      <c r="R133" s="63"/>
      <c r="S133" s="25"/>
    </row>
    <row r="134" spans="1:19" ht="15" customHeight="1" x14ac:dyDescent="0.35">
      <c r="A134" s="25"/>
      <c r="B134" s="25"/>
      <c r="C134" s="25"/>
      <c r="D134" s="25"/>
      <c r="E134" s="26"/>
      <c r="F134" s="26"/>
      <c r="G134" s="25"/>
      <c r="H134" s="25"/>
      <c r="I134" s="25"/>
      <c r="J134" s="25"/>
      <c r="K134" s="26"/>
      <c r="L134" s="26"/>
      <c r="M134" s="25"/>
      <c r="N134" s="25"/>
      <c r="O134" s="26"/>
      <c r="P134" s="25"/>
      <c r="Q134" s="25"/>
      <c r="R134" s="63"/>
      <c r="S134" s="25"/>
    </row>
    <row r="135" spans="1:19" ht="15" customHeight="1" x14ac:dyDescent="0.35">
      <c r="A135" s="25"/>
      <c r="B135" s="25"/>
      <c r="C135" s="25"/>
      <c r="D135" s="25"/>
      <c r="E135" s="26"/>
      <c r="F135" s="26"/>
      <c r="G135" s="25"/>
      <c r="H135" s="25"/>
      <c r="I135" s="25"/>
      <c r="J135" s="25"/>
      <c r="K135" s="26"/>
      <c r="L135" s="26"/>
      <c r="M135" s="25"/>
      <c r="N135" s="25"/>
      <c r="O135" s="26"/>
      <c r="P135" s="25"/>
      <c r="Q135" s="25"/>
      <c r="R135" s="63"/>
      <c r="S135" s="25"/>
    </row>
    <row r="136" spans="1:19" ht="15" customHeight="1" x14ac:dyDescent="0.35">
      <c r="A136" s="25"/>
      <c r="B136" s="25"/>
      <c r="C136" s="25"/>
      <c r="D136" s="25"/>
      <c r="E136" s="26"/>
      <c r="F136" s="26"/>
      <c r="G136" s="25"/>
      <c r="H136" s="25"/>
      <c r="I136" s="25"/>
      <c r="J136" s="25"/>
      <c r="K136" s="26"/>
      <c r="L136" s="26"/>
      <c r="M136" s="25"/>
      <c r="N136" s="25"/>
      <c r="O136" s="26"/>
      <c r="P136" s="25"/>
      <c r="Q136" s="25"/>
      <c r="R136" s="63"/>
      <c r="S136" s="25"/>
    </row>
    <row r="137" spans="1:19" ht="15" customHeight="1" x14ac:dyDescent="0.35">
      <c r="A137" s="25"/>
      <c r="B137" s="25"/>
      <c r="C137" s="25"/>
      <c r="D137" s="25"/>
      <c r="E137" s="26"/>
      <c r="F137" s="26"/>
      <c r="G137" s="25"/>
      <c r="H137" s="25"/>
      <c r="I137" s="25"/>
      <c r="J137" s="25"/>
      <c r="K137" s="26"/>
      <c r="L137" s="26"/>
      <c r="M137" s="25"/>
      <c r="N137" s="25"/>
      <c r="O137" s="26"/>
      <c r="P137" s="25"/>
      <c r="Q137" s="25"/>
      <c r="R137" s="63"/>
      <c r="S137" s="25"/>
    </row>
    <row r="138" spans="1:19" ht="15" customHeight="1" x14ac:dyDescent="0.35">
      <c r="A138" s="25"/>
      <c r="B138" s="25"/>
      <c r="C138" s="25"/>
      <c r="D138" s="25"/>
      <c r="E138" s="26"/>
      <c r="F138" s="26"/>
      <c r="G138" s="25"/>
      <c r="H138" s="25"/>
      <c r="I138" s="25"/>
      <c r="J138" s="25"/>
      <c r="K138" s="26"/>
      <c r="L138" s="26"/>
      <c r="M138" s="25"/>
      <c r="N138" s="25"/>
      <c r="O138" s="26"/>
      <c r="P138" s="25"/>
      <c r="Q138" s="25"/>
      <c r="R138" s="63"/>
      <c r="S138" s="25"/>
    </row>
    <row r="139" spans="1:19" ht="15" customHeight="1" x14ac:dyDescent="0.35">
      <c r="A139" s="25"/>
      <c r="B139" s="25"/>
      <c r="C139" s="25"/>
      <c r="D139" s="25"/>
      <c r="E139" s="26"/>
      <c r="F139" s="26"/>
      <c r="G139" s="25"/>
      <c r="H139" s="25"/>
      <c r="I139" s="25"/>
      <c r="J139" s="25"/>
      <c r="K139" s="26"/>
      <c r="L139" s="26"/>
      <c r="M139" s="25"/>
      <c r="N139" s="25"/>
      <c r="O139" s="26"/>
      <c r="P139" s="25"/>
      <c r="Q139" s="25"/>
      <c r="R139" s="63"/>
      <c r="S139" s="25"/>
    </row>
    <row r="140" spans="1:19" ht="15" customHeight="1" x14ac:dyDescent="0.35">
      <c r="A140" s="25"/>
      <c r="B140" s="25"/>
      <c r="C140" s="25"/>
      <c r="D140" s="25"/>
      <c r="E140" s="26"/>
      <c r="F140" s="26"/>
      <c r="G140" s="25"/>
      <c r="H140" s="25"/>
      <c r="I140" s="25"/>
      <c r="J140" s="25"/>
      <c r="K140" s="26"/>
      <c r="L140" s="26"/>
      <c r="M140" s="25"/>
      <c r="N140" s="25"/>
      <c r="O140" s="26"/>
      <c r="P140" s="25"/>
      <c r="Q140" s="25"/>
      <c r="R140" s="63"/>
      <c r="S140" s="25"/>
    </row>
    <row r="141" spans="1:19" ht="15" customHeight="1" x14ac:dyDescent="0.35">
      <c r="A141" s="25"/>
      <c r="B141" s="25"/>
      <c r="C141" s="25"/>
      <c r="D141" s="25"/>
      <c r="E141" s="26"/>
      <c r="F141" s="26"/>
      <c r="G141" s="25"/>
      <c r="H141" s="25"/>
      <c r="I141" s="25"/>
      <c r="J141" s="25"/>
      <c r="K141" s="26"/>
      <c r="L141" s="26"/>
      <c r="M141" s="25"/>
      <c r="N141" s="25"/>
      <c r="O141" s="26"/>
      <c r="P141" s="25"/>
      <c r="Q141" s="25"/>
      <c r="R141" s="63"/>
      <c r="S141" s="25"/>
    </row>
    <row r="142" spans="1:19" ht="15" customHeight="1" x14ac:dyDescent="0.35">
      <c r="A142" s="25"/>
      <c r="B142" s="25"/>
      <c r="C142" s="25"/>
      <c r="D142" s="25"/>
      <c r="E142" s="26"/>
      <c r="F142" s="26"/>
      <c r="G142" s="25"/>
      <c r="H142" s="25"/>
      <c r="I142" s="25"/>
      <c r="J142" s="25"/>
      <c r="K142" s="26"/>
      <c r="L142" s="26"/>
      <c r="M142" s="25"/>
      <c r="N142" s="25"/>
      <c r="O142" s="26"/>
      <c r="P142" s="25"/>
      <c r="Q142" s="25"/>
      <c r="R142" s="63"/>
      <c r="S142" s="25"/>
    </row>
    <row r="143" spans="1:19" ht="15" customHeight="1" x14ac:dyDescent="0.35">
      <c r="A143" s="25"/>
      <c r="B143" s="25"/>
      <c r="C143" s="25"/>
      <c r="D143" s="25"/>
      <c r="E143" s="26"/>
      <c r="F143" s="26"/>
      <c r="G143" s="25"/>
      <c r="H143" s="25"/>
      <c r="I143" s="25"/>
      <c r="J143" s="25"/>
      <c r="K143" s="26"/>
      <c r="L143" s="26"/>
      <c r="M143" s="25"/>
      <c r="N143" s="25"/>
      <c r="O143" s="26"/>
      <c r="P143" s="25"/>
      <c r="Q143" s="25"/>
      <c r="R143" s="63"/>
      <c r="S143" s="25"/>
    </row>
    <row r="144" spans="1:19" ht="15" customHeight="1" x14ac:dyDescent="0.35">
      <c r="A144" s="25"/>
      <c r="B144" s="25"/>
      <c r="C144" s="25"/>
      <c r="D144" s="25"/>
      <c r="E144" s="26"/>
      <c r="F144" s="26"/>
      <c r="G144" s="25"/>
      <c r="H144" s="25"/>
      <c r="I144" s="25"/>
      <c r="J144" s="25"/>
      <c r="K144" s="26"/>
      <c r="L144" s="26"/>
      <c r="M144" s="25"/>
      <c r="N144" s="25"/>
      <c r="O144" s="26"/>
      <c r="P144" s="25"/>
      <c r="Q144" s="25"/>
      <c r="R144" s="63"/>
      <c r="S144" s="25"/>
    </row>
    <row r="145" spans="1:19" ht="15" customHeight="1" x14ac:dyDescent="0.35">
      <c r="A145" s="25"/>
      <c r="B145" s="25"/>
      <c r="C145" s="25"/>
      <c r="D145" s="25"/>
      <c r="E145" s="26"/>
      <c r="F145" s="26"/>
      <c r="G145" s="25"/>
      <c r="H145" s="25"/>
      <c r="I145" s="25"/>
      <c r="J145" s="25"/>
      <c r="K145" s="26"/>
      <c r="L145" s="26"/>
      <c r="M145" s="25"/>
      <c r="N145" s="25"/>
      <c r="O145" s="26"/>
      <c r="P145" s="25"/>
      <c r="Q145" s="25"/>
      <c r="R145" s="63"/>
      <c r="S145" s="25"/>
    </row>
    <row r="146" spans="1:19" ht="15" customHeight="1" x14ac:dyDescent="0.35">
      <c r="A146" s="25"/>
      <c r="B146" s="25"/>
      <c r="C146" s="25"/>
      <c r="D146" s="25"/>
      <c r="E146" s="26"/>
      <c r="F146" s="26"/>
      <c r="G146" s="25"/>
      <c r="H146" s="25"/>
      <c r="I146" s="25"/>
      <c r="J146" s="25"/>
      <c r="K146" s="26"/>
      <c r="L146" s="26"/>
      <c r="M146" s="25"/>
      <c r="N146" s="25"/>
      <c r="O146" s="26"/>
      <c r="P146" s="25"/>
      <c r="Q146" s="25"/>
      <c r="R146" s="63"/>
      <c r="S146" s="25"/>
    </row>
    <row r="147" spans="1:19" ht="15" customHeight="1" x14ac:dyDescent="0.35">
      <c r="A147" s="25"/>
      <c r="B147" s="25"/>
      <c r="C147" s="25"/>
      <c r="D147" s="25"/>
      <c r="E147" s="26"/>
      <c r="F147" s="26"/>
      <c r="G147" s="25"/>
      <c r="H147" s="25"/>
      <c r="I147" s="25"/>
      <c r="J147" s="25"/>
      <c r="K147" s="26"/>
      <c r="L147" s="26"/>
      <c r="M147" s="25"/>
      <c r="N147" s="25"/>
      <c r="O147" s="26"/>
      <c r="P147" s="25"/>
      <c r="Q147" s="25"/>
      <c r="R147" s="63"/>
      <c r="S147" s="25"/>
    </row>
    <row r="148" spans="1:19" ht="15" customHeight="1" x14ac:dyDescent="0.35">
      <c r="A148" s="25"/>
      <c r="B148" s="25"/>
      <c r="C148" s="25"/>
      <c r="D148" s="25"/>
      <c r="E148" s="26"/>
      <c r="F148" s="26"/>
      <c r="G148" s="25"/>
      <c r="H148" s="25"/>
      <c r="I148" s="25"/>
      <c r="J148" s="25"/>
      <c r="K148" s="26"/>
      <c r="L148" s="26"/>
      <c r="M148" s="25"/>
      <c r="N148" s="25"/>
      <c r="O148" s="26"/>
      <c r="P148" s="25"/>
      <c r="Q148" s="25"/>
      <c r="R148" s="63"/>
      <c r="S148" s="25"/>
    </row>
    <row r="149" spans="1:19" ht="15" customHeight="1" x14ac:dyDescent="0.35">
      <c r="A149" s="25"/>
      <c r="B149" s="25"/>
      <c r="C149" s="25"/>
      <c r="D149" s="25"/>
      <c r="E149" s="26"/>
      <c r="F149" s="26"/>
      <c r="G149" s="25"/>
      <c r="H149" s="25"/>
      <c r="I149" s="25"/>
      <c r="J149" s="25"/>
      <c r="K149" s="26"/>
      <c r="L149" s="26"/>
      <c r="M149" s="25"/>
      <c r="N149" s="25"/>
      <c r="O149" s="26"/>
      <c r="P149" s="25"/>
      <c r="Q149" s="25"/>
      <c r="R149" s="63"/>
      <c r="S149" s="25"/>
    </row>
    <row r="150" spans="1:19" ht="15" customHeight="1" x14ac:dyDescent="0.35">
      <c r="A150" s="25"/>
      <c r="B150" s="25"/>
      <c r="C150" s="25"/>
      <c r="D150" s="25"/>
      <c r="E150" s="26"/>
      <c r="F150" s="26"/>
      <c r="G150" s="25"/>
      <c r="H150" s="25"/>
      <c r="I150" s="25"/>
      <c r="J150" s="25"/>
      <c r="K150" s="26"/>
      <c r="L150" s="26"/>
      <c r="M150" s="25"/>
      <c r="N150" s="25"/>
      <c r="O150" s="26"/>
      <c r="P150" s="25"/>
      <c r="Q150" s="25"/>
      <c r="R150" s="63"/>
      <c r="S150" s="25"/>
    </row>
    <row r="151" spans="1:19" ht="15" customHeight="1" x14ac:dyDescent="0.35">
      <c r="A151" s="25"/>
      <c r="B151" s="25"/>
      <c r="C151" s="25"/>
      <c r="D151" s="25"/>
      <c r="E151" s="26"/>
      <c r="F151" s="26"/>
      <c r="G151" s="25"/>
      <c r="H151" s="25"/>
      <c r="I151" s="25"/>
      <c r="J151" s="25"/>
      <c r="K151" s="26"/>
      <c r="L151" s="26"/>
      <c r="M151" s="25"/>
      <c r="N151" s="25"/>
      <c r="O151" s="26"/>
      <c r="P151" s="25"/>
      <c r="Q151" s="25"/>
      <c r="R151" s="63"/>
      <c r="S151" s="25"/>
    </row>
    <row r="152" spans="1:19" ht="15" customHeight="1" x14ac:dyDescent="0.35">
      <c r="A152" s="25"/>
      <c r="B152" s="25"/>
      <c r="C152" s="25"/>
      <c r="D152" s="25"/>
      <c r="E152" s="26"/>
      <c r="F152" s="26"/>
      <c r="G152" s="25"/>
      <c r="H152" s="25"/>
      <c r="I152" s="25"/>
      <c r="J152" s="25"/>
      <c r="K152" s="26"/>
      <c r="L152" s="26"/>
      <c r="M152" s="25"/>
      <c r="N152" s="25"/>
      <c r="O152" s="26"/>
      <c r="P152" s="25"/>
      <c r="Q152" s="25"/>
      <c r="R152" s="63"/>
      <c r="S152" s="25"/>
    </row>
    <row r="153" spans="1:19" ht="15" customHeight="1" x14ac:dyDescent="0.35">
      <c r="A153" s="25"/>
      <c r="B153" s="25"/>
      <c r="C153" s="25"/>
      <c r="D153" s="25"/>
      <c r="E153" s="26"/>
      <c r="F153" s="26"/>
      <c r="G153" s="25"/>
      <c r="H153" s="25"/>
      <c r="I153" s="25"/>
      <c r="J153" s="25"/>
      <c r="K153" s="26"/>
      <c r="L153" s="26"/>
      <c r="M153" s="25"/>
      <c r="N153" s="25"/>
      <c r="O153" s="26"/>
      <c r="P153" s="25"/>
      <c r="Q153" s="25"/>
      <c r="R153" s="63"/>
      <c r="S153" s="25"/>
    </row>
    <row r="154" spans="1:19" ht="15" customHeight="1" x14ac:dyDescent="0.35">
      <c r="A154" s="25"/>
      <c r="B154" s="25"/>
      <c r="C154" s="25"/>
      <c r="D154" s="25"/>
      <c r="E154" s="26"/>
      <c r="F154" s="26"/>
      <c r="G154" s="25"/>
      <c r="H154" s="25"/>
      <c r="I154" s="25"/>
      <c r="J154" s="25"/>
      <c r="K154" s="26"/>
      <c r="L154" s="26"/>
      <c r="M154" s="25"/>
      <c r="N154" s="25"/>
      <c r="O154" s="26"/>
      <c r="P154" s="25"/>
      <c r="Q154" s="25"/>
      <c r="R154" s="63"/>
      <c r="S154" s="25"/>
    </row>
    <row r="155" spans="1:19" ht="15" customHeight="1" x14ac:dyDescent="0.35">
      <c r="A155" s="25"/>
      <c r="B155" s="25"/>
      <c r="C155" s="25"/>
      <c r="D155" s="25"/>
      <c r="E155" s="26"/>
      <c r="F155" s="26"/>
      <c r="G155" s="25"/>
      <c r="H155" s="25"/>
      <c r="I155" s="25"/>
      <c r="J155" s="25"/>
      <c r="K155" s="26"/>
      <c r="L155" s="26"/>
      <c r="M155" s="25"/>
      <c r="N155" s="25"/>
      <c r="O155" s="26"/>
      <c r="P155" s="25"/>
      <c r="Q155" s="25"/>
      <c r="R155" s="63"/>
      <c r="S155" s="25"/>
    </row>
  </sheetData>
  <mergeCells count="4">
    <mergeCell ref="U1:BI1"/>
    <mergeCell ref="U51:V51"/>
    <mergeCell ref="X51:Y51"/>
    <mergeCell ref="A1:S1"/>
  </mergeCells>
  <pageMargins left="0.7" right="0.7" top="0.75" bottom="0.75" header="0.3" footer="0.3"/>
  <pageSetup orientation="portrait" r:id="rId9"/>
  <drawing r:id="rId10"/>
  <tableParts count="3">
    <tablePart r:id="rId11"/>
    <tablePart r:id="rId12"/>
    <tablePart r:id="rId13"/>
  </tableParts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 xr:uid="{00000000-0002-0000-0500-000000000000}">
          <x14:formula1>
            <xm:f>'Dropdown Choices'!$E$2:$E$7</xm:f>
          </x14:formula1>
          <xm:sqref>I3:I154</xm:sqref>
        </x14:dataValidation>
        <x14:dataValidation type="list" allowBlank="1" showInputMessage="1" showErrorMessage="1" xr:uid="{00000000-0002-0000-0500-000002000000}">
          <x14:formula1>
            <xm:f>'Dropdown Choices'!$H$2:$H$6</xm:f>
          </x14:formula1>
          <xm:sqref>N3:N156</xm:sqref>
        </x14:dataValidation>
        <x14:dataValidation type="list" allowBlank="1" showInputMessage="1" showErrorMessage="1" xr:uid="{00000000-0002-0000-0500-000003000000}">
          <x14:formula1>
            <xm:f>'Dropdown Choices'!$I$2:$I$5</xm:f>
          </x14:formula1>
          <xm:sqref>P3:P156</xm:sqref>
        </x14:dataValidation>
        <x14:dataValidation type="list" allowBlank="1" showInputMessage="1" showErrorMessage="1" xr:uid="{00000000-0002-0000-0500-000004000000}">
          <x14:formula1>
            <xm:f>'Dropdown Choices'!$J$2:$J$6</xm:f>
          </x14:formula1>
          <xm:sqref>Q3:Q155</xm:sqref>
        </x14:dataValidation>
        <x14:dataValidation type="list" allowBlank="1" showInputMessage="1" showErrorMessage="1" xr:uid="{00000000-0002-0000-0500-000005000000}">
          <x14:formula1>
            <xm:f>'Dropdown Choices'!$K$2:$K$5</xm:f>
          </x14:formula1>
          <xm:sqref>R3:R155</xm:sqref>
        </x14:dataValidation>
        <x14:dataValidation type="list" allowBlank="1" showInputMessage="1" showErrorMessage="1" xr:uid="{00000000-0002-0000-0500-000007000000}">
          <x14:formula1>
            <xm:f>'Dropdown Choices'!$B$2:$B$57</xm:f>
          </x14:formula1>
          <xm:sqref>D3:D154</xm:sqref>
        </x14:dataValidation>
        <x14:dataValidation type="list" allowBlank="1" showInputMessage="1" showErrorMessage="1" xr:uid="{00000000-0002-0000-0500-000008000000}">
          <x14:formula1>
            <xm:f>'Dropdown Choices'!$A$2:$A$19</xm:f>
          </x14:formula1>
          <xm:sqref>C3:C154</xm:sqref>
        </x14:dataValidation>
        <x14:dataValidation type="list" allowBlank="1" showInputMessage="1" showErrorMessage="1" xr:uid="{00000000-0002-0000-0500-000001000000}">
          <x14:formula1>
            <xm:f>'Dropdown Choices'!$D$2:$D$14</xm:f>
          </x14:formula1>
          <xm:sqref>J3:J154</xm:sqref>
        </x14:dataValidation>
        <x14:dataValidation type="list" allowBlank="1" showInputMessage="1" showErrorMessage="1" xr:uid="{00000000-0002-0000-0500-000006000000}">
          <x14:formula1>
            <xm:f>'Dropdown Choices'!$G$2:$G$30</xm:f>
          </x14:formula1>
          <xm:sqref>M3:M155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9" tint="0.59999389629810485"/>
  </sheetPr>
  <dimension ref="A1:BJ159"/>
  <sheetViews>
    <sheetView zoomScale="80" zoomScaleNormal="80" workbookViewId="0">
      <pane xSplit="1" topLeftCell="L1" activePane="topRight" state="frozen"/>
      <selection pane="topRight" activeCell="M2" sqref="M1:M1048576"/>
    </sheetView>
  </sheetViews>
  <sheetFormatPr defaultColWidth="20.1796875" defaultRowHeight="15" customHeight="1" x14ac:dyDescent="0.35"/>
  <cols>
    <col min="1" max="1" width="16.7265625" style="37" customWidth="1"/>
    <col min="2" max="2" width="8.453125" style="37" bestFit="1" customWidth="1"/>
    <col min="3" max="3" width="38" style="37" bestFit="1" customWidth="1"/>
    <col min="4" max="4" width="24.26953125" style="37" customWidth="1"/>
    <col min="5" max="5" width="12" style="38" bestFit="1" customWidth="1"/>
    <col min="6" max="6" width="11.81640625" style="38" bestFit="1" customWidth="1"/>
    <col min="7" max="7" width="10.81640625" style="37" customWidth="1"/>
    <col min="8" max="8" width="12.26953125" style="37" bestFit="1" customWidth="1"/>
    <col min="9" max="9" width="12.26953125" style="37" customWidth="1"/>
    <col min="10" max="10" width="41.54296875" style="37" customWidth="1"/>
    <col min="11" max="11" width="12.7265625" style="38" customWidth="1"/>
    <col min="12" max="12" width="13" style="38" bestFit="1" customWidth="1"/>
    <col min="13" max="13" width="33.6328125" style="37" customWidth="1"/>
    <col min="14" max="14" width="27" style="37" customWidth="1"/>
    <col min="15" max="15" width="13.453125" style="38" bestFit="1" customWidth="1"/>
    <col min="16" max="16" width="15.1796875" style="37" customWidth="1"/>
    <col min="17" max="17" width="33.26953125" style="37" bestFit="1" customWidth="1"/>
    <col min="18" max="18" width="23.26953125" style="66" customWidth="1"/>
    <col min="19" max="19" width="26.1796875" style="37" customWidth="1"/>
    <col min="20" max="20" width="1.7265625" style="1" customWidth="1"/>
    <col min="21" max="21" width="43.81640625" style="1" bestFit="1" customWidth="1"/>
    <col min="22" max="22" width="16.1796875" style="1" customWidth="1"/>
    <col min="23" max="23" width="1.7265625" style="1" customWidth="1"/>
    <col min="24" max="24" width="38" style="1" bestFit="1" customWidth="1"/>
    <col min="25" max="25" width="15.7265625" style="1" customWidth="1"/>
    <col min="26" max="26" width="1.81640625" style="1" customWidth="1"/>
    <col min="27" max="27" width="25.7265625" style="1" customWidth="1"/>
    <col min="28" max="28" width="13.7265625" style="4" customWidth="1"/>
    <col min="29" max="43" width="13.7265625" style="1" customWidth="1"/>
    <col min="44" max="44" width="1.7265625" style="1" customWidth="1"/>
    <col min="45" max="45" width="43.7265625" style="1" customWidth="1"/>
    <col min="46" max="46" width="15.7265625" style="1" customWidth="1"/>
    <col min="47" max="47" width="1.7265625" style="1" customWidth="1"/>
    <col min="48" max="49" width="22.453125" style="1" customWidth="1"/>
    <col min="50" max="50" width="1.7265625" style="1" customWidth="1"/>
    <col min="51" max="51" width="18.81640625" style="1" customWidth="1"/>
    <col min="52" max="52" width="15.7265625" style="1" customWidth="1"/>
    <col min="53" max="53" width="1.7265625" style="1" customWidth="1"/>
    <col min="54" max="54" width="30.26953125" style="1" customWidth="1"/>
    <col min="55" max="55" width="11.81640625" style="1" customWidth="1"/>
    <col min="56" max="56" width="1.7265625" style="1" customWidth="1"/>
    <col min="57" max="57" width="33.26953125" style="1" bestFit="1" customWidth="1"/>
    <col min="58" max="62" width="22.26953125" style="1" customWidth="1"/>
    <col min="63" max="16384" width="20.1796875" style="1"/>
  </cols>
  <sheetData>
    <row r="1" spans="1:62" ht="30" customHeight="1" x14ac:dyDescent="0.35">
      <c r="A1" s="87" t="s">
        <v>77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U1" s="74" t="s">
        <v>38</v>
      </c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  <c r="AK1" s="74"/>
      <c r="AL1" s="74"/>
      <c r="AM1" s="74"/>
      <c r="AN1" s="74"/>
      <c r="AO1" s="74"/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</row>
    <row r="2" spans="1:62" ht="29" x14ac:dyDescent="0.35">
      <c r="A2" s="35" t="s">
        <v>102</v>
      </c>
      <c r="B2" s="35" t="s">
        <v>1</v>
      </c>
      <c r="C2" s="35" t="s">
        <v>20</v>
      </c>
      <c r="D2" s="35" t="s">
        <v>2</v>
      </c>
      <c r="E2" s="36" t="s">
        <v>3</v>
      </c>
      <c r="F2" s="36" t="s">
        <v>4</v>
      </c>
      <c r="G2" s="35" t="s">
        <v>5</v>
      </c>
      <c r="H2" s="35" t="s">
        <v>9</v>
      </c>
      <c r="I2" s="35" t="s">
        <v>215</v>
      </c>
      <c r="J2" s="35" t="s">
        <v>216</v>
      </c>
      <c r="K2" s="36" t="s">
        <v>222</v>
      </c>
      <c r="L2" s="36" t="s">
        <v>55</v>
      </c>
      <c r="M2" s="35" t="s">
        <v>6</v>
      </c>
      <c r="N2" s="35" t="s">
        <v>224</v>
      </c>
      <c r="O2" s="36" t="s">
        <v>223</v>
      </c>
      <c r="P2" s="35" t="s">
        <v>201</v>
      </c>
      <c r="Q2" s="35" t="s">
        <v>203</v>
      </c>
      <c r="R2" s="62" t="s">
        <v>228</v>
      </c>
      <c r="S2" s="67" t="s">
        <v>333</v>
      </c>
      <c r="U2" s="2" t="s">
        <v>0</v>
      </c>
      <c r="V2" s="8" t="s">
        <v>225</v>
      </c>
      <c r="W2"/>
      <c r="X2" s="7" t="s">
        <v>20</v>
      </c>
      <c r="Y2" s="8" t="s">
        <v>35</v>
      </c>
      <c r="AA2" s="48" t="s">
        <v>37</v>
      </c>
      <c r="AB2" s="5" t="s">
        <v>26</v>
      </c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S2" s="5" t="s">
        <v>217</v>
      </c>
      <c r="AT2" s="6" t="s">
        <v>35</v>
      </c>
      <c r="AU2"/>
      <c r="AV2" s="5" t="s">
        <v>2</v>
      </c>
      <c r="AW2" s="6" t="s">
        <v>36</v>
      </c>
      <c r="AY2" s="7" t="s">
        <v>201</v>
      </c>
      <c r="AZ2" s="6" t="s">
        <v>35</v>
      </c>
      <c r="BA2"/>
      <c r="BB2" s="2" t="s">
        <v>226</v>
      </c>
      <c r="BC2" t="s">
        <v>35</v>
      </c>
      <c r="BD2"/>
      <c r="BE2" s="2" t="s">
        <v>35</v>
      </c>
      <c r="BF2" s="5" t="s">
        <v>10</v>
      </c>
      <c r="BG2"/>
      <c r="BH2"/>
      <c r="BI2"/>
      <c r="BJ2"/>
    </row>
    <row r="3" spans="1:62" ht="14.5" x14ac:dyDescent="0.35">
      <c r="A3" s="25" t="s">
        <v>27</v>
      </c>
      <c r="B3" s="25" t="s">
        <v>11</v>
      </c>
      <c r="C3" s="25" t="s">
        <v>115</v>
      </c>
      <c r="D3" s="25" t="s">
        <v>153</v>
      </c>
      <c r="E3" s="26">
        <v>42523</v>
      </c>
      <c r="F3" s="26">
        <v>42529</v>
      </c>
      <c r="G3" s="25">
        <f>Jun[[#This Row],[Stop Date]]-Jun[[#This Row],[Start Date]]+1</f>
        <v>7</v>
      </c>
      <c r="H3" s="25" t="s">
        <v>12</v>
      </c>
      <c r="I3" s="29"/>
      <c r="J3" s="25" t="s">
        <v>219</v>
      </c>
      <c r="K3" s="26">
        <v>42399</v>
      </c>
      <c r="L3" s="26" t="s">
        <v>14</v>
      </c>
      <c r="M3" s="25" t="s">
        <v>21</v>
      </c>
      <c r="N3" s="29" t="s">
        <v>13</v>
      </c>
      <c r="O3" s="26">
        <v>42371</v>
      </c>
      <c r="P3" s="25" t="s">
        <v>8</v>
      </c>
      <c r="Q3" s="25" t="s">
        <v>204</v>
      </c>
      <c r="R3" s="25" t="s">
        <v>14</v>
      </c>
      <c r="S3" s="106"/>
      <c r="U3" s="3" t="s">
        <v>27</v>
      </c>
      <c r="V3">
        <v>1</v>
      </c>
      <c r="W3"/>
      <c r="X3" s="3" t="s">
        <v>115</v>
      </c>
      <c r="Y3">
        <v>2</v>
      </c>
      <c r="AA3" s="5" t="s">
        <v>2</v>
      </c>
      <c r="AB3" s="6" t="s">
        <v>12</v>
      </c>
      <c r="AC3" s="6" t="s">
        <v>16</v>
      </c>
      <c r="AD3" s="6" t="s">
        <v>342</v>
      </c>
      <c r="AE3" s="6" t="s">
        <v>24</v>
      </c>
      <c r="AF3" s="6" t="s">
        <v>42</v>
      </c>
      <c r="AG3" s="6" t="s">
        <v>23</v>
      </c>
      <c r="AH3"/>
      <c r="AI3" s="6"/>
      <c r="AJ3" s="6"/>
      <c r="AK3" s="6"/>
      <c r="AL3" s="6"/>
      <c r="AM3" s="6"/>
      <c r="AN3" s="6"/>
      <c r="AO3" s="6"/>
      <c r="AP3" s="6"/>
      <c r="AQ3" s="6"/>
      <c r="AS3" s="3" t="s">
        <v>219</v>
      </c>
      <c r="AT3">
        <v>3</v>
      </c>
      <c r="AU3"/>
      <c r="AV3" s="3" t="s">
        <v>153</v>
      </c>
      <c r="AW3">
        <v>14</v>
      </c>
      <c r="AY3" s="3" t="s">
        <v>8</v>
      </c>
      <c r="AZ3">
        <v>7</v>
      </c>
      <c r="BA3"/>
      <c r="BB3" s="3" t="s">
        <v>13</v>
      </c>
      <c r="BC3">
        <v>9</v>
      </c>
      <c r="BD3"/>
      <c r="BE3" s="5" t="s">
        <v>203</v>
      </c>
      <c r="BF3" t="s">
        <v>14</v>
      </c>
      <c r="BG3" t="s">
        <v>111</v>
      </c>
      <c r="BH3" s="6" t="s">
        <v>23</v>
      </c>
      <c r="BI3"/>
      <c r="BJ3"/>
    </row>
    <row r="4" spans="1:62" ht="15" customHeight="1" x14ac:dyDescent="0.35">
      <c r="A4" s="25" t="s">
        <v>29</v>
      </c>
      <c r="B4" s="25" t="s">
        <v>18</v>
      </c>
      <c r="C4" s="25" t="s">
        <v>116</v>
      </c>
      <c r="D4" s="25" t="s">
        <v>136</v>
      </c>
      <c r="E4" s="26">
        <v>42522</v>
      </c>
      <c r="F4" s="26">
        <v>42531</v>
      </c>
      <c r="G4" s="25">
        <f>Jun[[#This Row],[Stop Date]]-Jun[[#This Row],[Start Date]]+1</f>
        <v>10</v>
      </c>
      <c r="H4" s="25" t="s">
        <v>16</v>
      </c>
      <c r="I4" s="29"/>
      <c r="J4" s="25" t="s">
        <v>219</v>
      </c>
      <c r="K4" s="26">
        <v>42399</v>
      </c>
      <c r="L4" s="26" t="s">
        <v>14</v>
      </c>
      <c r="M4" s="25" t="s">
        <v>19</v>
      </c>
      <c r="N4" s="29" t="s">
        <v>13</v>
      </c>
      <c r="O4" s="26">
        <v>42401</v>
      </c>
      <c r="P4" s="25" t="s">
        <v>8</v>
      </c>
      <c r="Q4" s="25" t="s">
        <v>206</v>
      </c>
      <c r="R4" s="25" t="s">
        <v>111</v>
      </c>
      <c r="S4" s="106"/>
      <c r="U4" s="3" t="s">
        <v>29</v>
      </c>
      <c r="V4">
        <v>1</v>
      </c>
      <c r="W4"/>
      <c r="X4" s="3" t="s">
        <v>116</v>
      </c>
      <c r="Y4">
        <v>1</v>
      </c>
      <c r="AA4" s="3" t="s">
        <v>153</v>
      </c>
      <c r="AB4">
        <v>1</v>
      </c>
      <c r="AC4"/>
      <c r="AD4">
        <v>1</v>
      </c>
      <c r="AE4"/>
      <c r="AF4"/>
      <c r="AG4">
        <v>2</v>
      </c>
      <c r="AH4"/>
      <c r="AI4"/>
      <c r="AJ4"/>
      <c r="AK4"/>
      <c r="AL4"/>
      <c r="AM4"/>
      <c r="AN4"/>
      <c r="AO4"/>
      <c r="AP4"/>
      <c r="AQ4"/>
      <c r="AS4" s="3" t="s">
        <v>351</v>
      </c>
      <c r="AT4">
        <v>1</v>
      </c>
      <c r="AU4"/>
      <c r="AV4" s="3" t="s">
        <v>136</v>
      </c>
      <c r="AW4">
        <v>10</v>
      </c>
      <c r="AY4" s="3" t="s">
        <v>7</v>
      </c>
      <c r="AZ4">
        <v>2</v>
      </c>
      <c r="BA4"/>
      <c r="BB4" s="3" t="s">
        <v>23</v>
      </c>
      <c r="BC4">
        <v>9</v>
      </c>
      <c r="BD4"/>
      <c r="BE4" s="3" t="s">
        <v>204</v>
      </c>
      <c r="BF4">
        <v>5</v>
      </c>
      <c r="BG4">
        <v>1</v>
      </c>
      <c r="BH4">
        <v>6</v>
      </c>
      <c r="BI4"/>
      <c r="BJ4"/>
    </row>
    <row r="5" spans="1:62" ht="14.5" x14ac:dyDescent="0.35">
      <c r="A5" s="25" t="s">
        <v>30</v>
      </c>
      <c r="B5" s="25" t="s">
        <v>22</v>
      </c>
      <c r="C5" s="25" t="s">
        <v>51</v>
      </c>
      <c r="D5" s="25" t="s">
        <v>125</v>
      </c>
      <c r="E5" s="26">
        <v>42541</v>
      </c>
      <c r="F5" s="26">
        <v>42545</v>
      </c>
      <c r="G5" s="25">
        <f>Jun[[#This Row],[Stop Date]]-Jun[[#This Row],[Start Date]]+1</f>
        <v>5</v>
      </c>
      <c r="H5" s="25" t="s">
        <v>12</v>
      </c>
      <c r="I5" s="29"/>
      <c r="J5" s="25" t="s">
        <v>351</v>
      </c>
      <c r="K5" s="26" t="s">
        <v>17</v>
      </c>
      <c r="L5" s="26" t="s">
        <v>17</v>
      </c>
      <c r="M5" s="25" t="s">
        <v>78</v>
      </c>
      <c r="N5" s="29" t="s">
        <v>13</v>
      </c>
      <c r="O5" s="26" t="s">
        <v>17</v>
      </c>
      <c r="P5" s="25" t="s">
        <v>7</v>
      </c>
      <c r="Q5" s="25" t="s">
        <v>204</v>
      </c>
      <c r="R5" s="25" t="s">
        <v>14</v>
      </c>
      <c r="S5" s="106"/>
      <c r="U5" s="3" t="s">
        <v>30</v>
      </c>
      <c r="V5">
        <v>2</v>
      </c>
      <c r="W5"/>
      <c r="X5" s="3" t="s">
        <v>51</v>
      </c>
      <c r="Y5">
        <v>4</v>
      </c>
      <c r="AA5" s="3" t="s">
        <v>136</v>
      </c>
      <c r="AB5"/>
      <c r="AC5">
        <v>1</v>
      </c>
      <c r="AD5"/>
      <c r="AE5"/>
      <c r="AF5"/>
      <c r="AG5">
        <v>1</v>
      </c>
      <c r="AH5"/>
      <c r="AI5"/>
      <c r="AJ5"/>
      <c r="AK5"/>
      <c r="AL5"/>
      <c r="AM5"/>
      <c r="AN5"/>
      <c r="AO5"/>
      <c r="AP5"/>
      <c r="AQ5"/>
      <c r="AS5" s="3" t="s">
        <v>122</v>
      </c>
      <c r="AT5">
        <v>2</v>
      </c>
      <c r="AU5"/>
      <c r="AV5" s="3" t="s">
        <v>125</v>
      </c>
      <c r="AW5">
        <v>12</v>
      </c>
      <c r="AY5" s="3" t="s">
        <v>23</v>
      </c>
      <c r="AZ5">
        <v>9</v>
      </c>
      <c r="BA5"/>
      <c r="BB5"/>
      <c r="BC5"/>
      <c r="BD5"/>
      <c r="BE5" s="3" t="s">
        <v>206</v>
      </c>
      <c r="BF5">
        <v>2</v>
      </c>
      <c r="BG5">
        <v>1</v>
      </c>
      <c r="BH5">
        <v>3</v>
      </c>
      <c r="BI5"/>
      <c r="BJ5"/>
    </row>
    <row r="6" spans="1:62" ht="15" customHeight="1" x14ac:dyDescent="0.35">
      <c r="A6" s="25" t="s">
        <v>30</v>
      </c>
      <c r="B6" s="25" t="s">
        <v>22</v>
      </c>
      <c r="C6" s="25" t="s">
        <v>115</v>
      </c>
      <c r="D6" s="25" t="s">
        <v>153</v>
      </c>
      <c r="E6" s="26">
        <v>42524</v>
      </c>
      <c r="F6" s="26">
        <v>42530</v>
      </c>
      <c r="G6" s="25">
        <f>Jun[[#This Row],[Stop Date]]-Jun[[#This Row],[Start Date]]+1</f>
        <v>7</v>
      </c>
      <c r="H6" s="25" t="s">
        <v>342</v>
      </c>
      <c r="I6" s="29"/>
      <c r="J6" s="25" t="s">
        <v>219</v>
      </c>
      <c r="K6" s="26">
        <v>42372</v>
      </c>
      <c r="L6" s="26" t="s">
        <v>14</v>
      </c>
      <c r="M6" s="25" t="s">
        <v>19</v>
      </c>
      <c r="N6" s="29" t="s">
        <v>13</v>
      </c>
      <c r="O6" s="26">
        <v>42374</v>
      </c>
      <c r="P6" s="25" t="s">
        <v>8</v>
      </c>
      <c r="Q6" s="25" t="s">
        <v>204</v>
      </c>
      <c r="R6" s="25" t="s">
        <v>14</v>
      </c>
      <c r="S6" s="106"/>
      <c r="U6" s="3" t="s">
        <v>31</v>
      </c>
      <c r="V6">
        <v>1</v>
      </c>
      <c r="W6"/>
      <c r="X6" s="3" t="s">
        <v>106</v>
      </c>
      <c r="Y6">
        <v>1</v>
      </c>
      <c r="AA6" s="3" t="s">
        <v>125</v>
      </c>
      <c r="AB6">
        <v>1</v>
      </c>
      <c r="AC6"/>
      <c r="AD6"/>
      <c r="AE6">
        <v>1</v>
      </c>
      <c r="AF6"/>
      <c r="AG6">
        <v>2</v>
      </c>
      <c r="AH6"/>
      <c r="AI6"/>
      <c r="AJ6"/>
      <c r="AK6"/>
      <c r="AL6"/>
      <c r="AM6"/>
      <c r="AN6"/>
      <c r="AO6"/>
      <c r="AP6"/>
      <c r="AQ6"/>
      <c r="AS6" s="3" t="s">
        <v>79</v>
      </c>
      <c r="AT6">
        <v>1</v>
      </c>
      <c r="AU6"/>
      <c r="AV6" s="3" t="s">
        <v>127</v>
      </c>
      <c r="AW6">
        <v>5</v>
      </c>
      <c r="AY6"/>
      <c r="AZ6"/>
      <c r="BA6"/>
      <c r="BB6"/>
      <c r="BC6"/>
      <c r="BD6"/>
      <c r="BE6" s="39" t="s">
        <v>23</v>
      </c>
      <c r="BF6" s="40">
        <v>7</v>
      </c>
      <c r="BG6" s="40">
        <v>2</v>
      </c>
      <c r="BH6" s="40">
        <v>9</v>
      </c>
      <c r="BI6"/>
      <c r="BJ6"/>
    </row>
    <row r="7" spans="1:62" ht="15" customHeight="1" x14ac:dyDescent="0.35">
      <c r="A7" s="25" t="s">
        <v>31</v>
      </c>
      <c r="B7" s="25" t="s">
        <v>25</v>
      </c>
      <c r="C7" s="25" t="s">
        <v>51</v>
      </c>
      <c r="D7" s="25" t="s">
        <v>127</v>
      </c>
      <c r="E7" s="26">
        <v>42541</v>
      </c>
      <c r="F7" s="26">
        <v>42545</v>
      </c>
      <c r="G7" s="25">
        <f>Jun[[#This Row],[Stop Date]]-Jun[[#This Row],[Start Date]]+1</f>
        <v>5</v>
      </c>
      <c r="H7" s="25" t="s">
        <v>24</v>
      </c>
      <c r="I7" s="29"/>
      <c r="J7" s="25" t="s">
        <v>122</v>
      </c>
      <c r="K7" s="26" t="s">
        <v>17</v>
      </c>
      <c r="L7" s="26" t="s">
        <v>17</v>
      </c>
      <c r="M7" s="25" t="s">
        <v>220</v>
      </c>
      <c r="N7" s="29" t="s">
        <v>13</v>
      </c>
      <c r="O7" s="26" t="s">
        <v>17</v>
      </c>
      <c r="P7" s="25" t="s">
        <v>8</v>
      </c>
      <c r="Q7" s="25" t="s">
        <v>204</v>
      </c>
      <c r="R7" s="25" t="s">
        <v>14</v>
      </c>
      <c r="S7" s="106"/>
      <c r="U7" s="3" t="s">
        <v>32</v>
      </c>
      <c r="V7">
        <v>2</v>
      </c>
      <c r="W7"/>
      <c r="X7" s="3" t="s">
        <v>89</v>
      </c>
      <c r="Y7">
        <v>1</v>
      </c>
      <c r="AA7" s="3" t="s">
        <v>127</v>
      </c>
      <c r="AB7"/>
      <c r="AC7"/>
      <c r="AD7"/>
      <c r="AE7">
        <v>1</v>
      </c>
      <c r="AF7"/>
      <c r="AG7">
        <v>1</v>
      </c>
      <c r="AH7"/>
      <c r="AI7"/>
      <c r="AJ7"/>
      <c r="AK7"/>
      <c r="AL7"/>
      <c r="AM7"/>
      <c r="AN7"/>
      <c r="AO7"/>
      <c r="AP7"/>
      <c r="AQ7"/>
      <c r="AS7" s="3" t="s">
        <v>121</v>
      </c>
      <c r="AT7">
        <v>1</v>
      </c>
      <c r="AU7"/>
      <c r="AV7" s="3" t="s">
        <v>165</v>
      </c>
      <c r="AW7">
        <v>14</v>
      </c>
      <c r="AY7"/>
      <c r="AZ7"/>
      <c r="BA7"/>
      <c r="BB7"/>
      <c r="BC7"/>
      <c r="BD7"/>
      <c r="BE7"/>
      <c r="BF7"/>
      <c r="BG7"/>
      <c r="BH7"/>
      <c r="BI7"/>
      <c r="BJ7"/>
    </row>
    <row r="8" spans="1:62" ht="15" customHeight="1" x14ac:dyDescent="0.35">
      <c r="A8" s="25" t="s">
        <v>32</v>
      </c>
      <c r="B8" s="25" t="s">
        <v>25</v>
      </c>
      <c r="C8" s="25" t="s">
        <v>51</v>
      </c>
      <c r="D8" s="25" t="s">
        <v>125</v>
      </c>
      <c r="E8" s="26">
        <v>42541</v>
      </c>
      <c r="F8" s="26">
        <v>42547</v>
      </c>
      <c r="G8" s="25">
        <f>Jun[[#This Row],[Stop Date]]-Jun[[#This Row],[Start Date]]+1</f>
        <v>7</v>
      </c>
      <c r="H8" s="25" t="s">
        <v>24</v>
      </c>
      <c r="I8" s="29"/>
      <c r="J8" s="25" t="s">
        <v>79</v>
      </c>
      <c r="K8" s="26" t="s">
        <v>17</v>
      </c>
      <c r="L8" s="26" t="s">
        <v>17</v>
      </c>
      <c r="M8" s="25" t="s">
        <v>221</v>
      </c>
      <c r="N8" s="29" t="s">
        <v>13</v>
      </c>
      <c r="O8" s="26" t="s">
        <v>17</v>
      </c>
      <c r="P8" s="25" t="s">
        <v>7</v>
      </c>
      <c r="Q8" s="25" t="s">
        <v>204</v>
      </c>
      <c r="R8" s="25" t="s">
        <v>14</v>
      </c>
      <c r="S8" s="106"/>
      <c r="U8" s="3" t="s">
        <v>33</v>
      </c>
      <c r="V8">
        <v>1</v>
      </c>
      <c r="W8"/>
      <c r="X8" s="3" t="s">
        <v>23</v>
      </c>
      <c r="Y8">
        <v>9</v>
      </c>
      <c r="AA8" s="3" t="s">
        <v>165</v>
      </c>
      <c r="AB8"/>
      <c r="AC8">
        <v>1</v>
      </c>
      <c r="AD8"/>
      <c r="AE8"/>
      <c r="AF8"/>
      <c r="AG8">
        <v>1</v>
      </c>
      <c r="AH8"/>
      <c r="AI8"/>
      <c r="AJ8"/>
      <c r="AK8"/>
      <c r="AL8"/>
      <c r="AM8"/>
      <c r="AN8"/>
      <c r="AO8"/>
      <c r="AP8"/>
      <c r="AQ8"/>
      <c r="AS8" s="3" t="s">
        <v>119</v>
      </c>
      <c r="AT8">
        <v>1</v>
      </c>
      <c r="AU8"/>
      <c r="AV8" s="3" t="s">
        <v>155</v>
      </c>
      <c r="AW8">
        <v>5</v>
      </c>
      <c r="AY8"/>
      <c r="AZ8"/>
      <c r="BA8"/>
      <c r="BB8"/>
      <c r="BC8"/>
      <c r="BD8"/>
      <c r="BE8"/>
      <c r="BF8"/>
      <c r="BG8"/>
      <c r="BH8"/>
      <c r="BI8"/>
      <c r="BJ8"/>
    </row>
    <row r="9" spans="1:62" ht="14.5" x14ac:dyDescent="0.35">
      <c r="A9" s="25" t="s">
        <v>32</v>
      </c>
      <c r="B9" s="25" t="s">
        <v>18</v>
      </c>
      <c r="C9" s="25" t="s">
        <v>106</v>
      </c>
      <c r="D9" s="25" t="s">
        <v>165</v>
      </c>
      <c r="E9" s="26">
        <v>42535</v>
      </c>
      <c r="F9" s="26">
        <v>42548</v>
      </c>
      <c r="G9" s="25">
        <f>Jun[[#This Row],[Stop Date]]-Jun[[#This Row],[Start Date]]+1</f>
        <v>14</v>
      </c>
      <c r="H9" s="25" t="s">
        <v>16</v>
      </c>
      <c r="I9" s="29"/>
      <c r="J9" s="25" t="s">
        <v>121</v>
      </c>
      <c r="K9" s="26">
        <v>42382</v>
      </c>
      <c r="L9" s="26" t="s">
        <v>13</v>
      </c>
      <c r="M9" s="25" t="s">
        <v>221</v>
      </c>
      <c r="N9" s="29" t="s">
        <v>13</v>
      </c>
      <c r="O9" s="26">
        <v>42387</v>
      </c>
      <c r="P9" s="25" t="s">
        <v>8</v>
      </c>
      <c r="Q9" s="25" t="s">
        <v>204</v>
      </c>
      <c r="R9" s="25" t="s">
        <v>111</v>
      </c>
      <c r="S9" s="106"/>
      <c r="U9" s="3" t="s">
        <v>43</v>
      </c>
      <c r="V9">
        <v>1</v>
      </c>
      <c r="W9" s="40"/>
      <c r="X9"/>
      <c r="Y9"/>
      <c r="AA9" s="3" t="s">
        <v>155</v>
      </c>
      <c r="AB9"/>
      <c r="AC9"/>
      <c r="AD9"/>
      <c r="AE9"/>
      <c r="AF9">
        <v>1</v>
      </c>
      <c r="AG9">
        <v>1</v>
      </c>
      <c r="AH9" s="40"/>
      <c r="AI9" s="40"/>
      <c r="AJ9" s="40"/>
      <c r="AK9" s="40"/>
      <c r="AL9" s="40"/>
      <c r="AM9" s="40"/>
      <c r="AN9" s="40"/>
      <c r="AO9" s="40"/>
      <c r="AP9" s="40"/>
      <c r="AQ9" s="40"/>
      <c r="AS9" s="3" t="s">
        <v>23</v>
      </c>
      <c r="AT9">
        <v>9</v>
      </c>
      <c r="AU9" s="40"/>
      <c r="AV9" s="3" t="s">
        <v>148</v>
      </c>
      <c r="AW9">
        <v>14</v>
      </c>
      <c r="AY9" s="40"/>
      <c r="AZ9" s="40"/>
      <c r="BA9" s="40"/>
      <c r="BB9" s="40"/>
      <c r="BC9" s="40"/>
      <c r="BD9" s="40"/>
      <c r="BE9"/>
      <c r="BF9"/>
      <c r="BG9"/>
      <c r="BH9"/>
      <c r="BI9" s="40"/>
    </row>
    <row r="10" spans="1:62" ht="15" customHeight="1" x14ac:dyDescent="0.35">
      <c r="A10" s="25" t="s">
        <v>33</v>
      </c>
      <c r="B10" s="25" t="s">
        <v>46</v>
      </c>
      <c r="C10" s="25" t="s">
        <v>89</v>
      </c>
      <c r="D10" s="25" t="s">
        <v>155</v>
      </c>
      <c r="E10" s="26">
        <v>42522</v>
      </c>
      <c r="F10" s="26">
        <v>42526</v>
      </c>
      <c r="G10" s="25">
        <f>Jun[[#This Row],[Stop Date]]-Jun[[#This Row],[Start Date]]+1</f>
        <v>5</v>
      </c>
      <c r="H10" s="25" t="s">
        <v>42</v>
      </c>
      <c r="I10" s="29"/>
      <c r="J10" s="25" t="s">
        <v>119</v>
      </c>
      <c r="K10" s="26">
        <v>42370</v>
      </c>
      <c r="L10" s="26" t="s">
        <v>14</v>
      </c>
      <c r="M10" s="25" t="s">
        <v>41</v>
      </c>
      <c r="N10" s="29" t="s">
        <v>13</v>
      </c>
      <c r="O10" s="26">
        <v>42370</v>
      </c>
      <c r="P10" s="25" t="s">
        <v>8</v>
      </c>
      <c r="Q10" s="25" t="s">
        <v>206</v>
      </c>
      <c r="R10" s="25" t="s">
        <v>14</v>
      </c>
      <c r="S10" s="106"/>
      <c r="U10" s="3" t="s">
        <v>23</v>
      </c>
      <c r="V10">
        <v>9</v>
      </c>
      <c r="W10"/>
      <c r="X10"/>
      <c r="Y10"/>
      <c r="Z10"/>
      <c r="AA10" s="3" t="s">
        <v>148</v>
      </c>
      <c r="AB10"/>
      <c r="AC10"/>
      <c r="AD10">
        <v>1</v>
      </c>
      <c r="AE10"/>
      <c r="AF10"/>
      <c r="AG10">
        <v>1</v>
      </c>
      <c r="AH10"/>
      <c r="AI10"/>
      <c r="AJ10"/>
      <c r="AK10"/>
      <c r="AL10"/>
      <c r="AM10"/>
      <c r="AN10"/>
      <c r="AO10"/>
      <c r="AP10"/>
      <c r="AQ10"/>
      <c r="AS10"/>
      <c r="AT10"/>
      <c r="AU10"/>
      <c r="AV10" s="3" t="s">
        <v>23</v>
      </c>
      <c r="AW10">
        <v>74</v>
      </c>
      <c r="AY10"/>
      <c r="AZ10"/>
      <c r="BA10"/>
      <c r="BB10"/>
      <c r="BC10"/>
      <c r="BD10"/>
      <c r="BE10"/>
      <c r="BF10"/>
      <c r="BI10"/>
    </row>
    <row r="11" spans="1:62" ht="15" customHeight="1" x14ac:dyDescent="0.35">
      <c r="A11" s="25" t="s">
        <v>43</v>
      </c>
      <c r="B11" s="25" t="s">
        <v>50</v>
      </c>
      <c r="C11" s="25" t="s">
        <v>51</v>
      </c>
      <c r="D11" s="25" t="s">
        <v>148</v>
      </c>
      <c r="E11" s="26">
        <v>42523</v>
      </c>
      <c r="F11" s="26">
        <v>42536</v>
      </c>
      <c r="G11" s="25">
        <f>Jun[[#This Row],[Stop Date]]-Jun[[#This Row],[Start Date]]+1</f>
        <v>14</v>
      </c>
      <c r="H11" s="25" t="s">
        <v>342</v>
      </c>
      <c r="I11" s="29"/>
      <c r="J11" s="25" t="s">
        <v>122</v>
      </c>
      <c r="K11" s="26" t="s">
        <v>17</v>
      </c>
      <c r="L11" s="26" t="s">
        <v>17</v>
      </c>
      <c r="M11" s="25" t="s">
        <v>220</v>
      </c>
      <c r="N11" s="29" t="s">
        <v>13</v>
      </c>
      <c r="O11" s="26" t="s">
        <v>17</v>
      </c>
      <c r="P11" s="25" t="s">
        <v>8</v>
      </c>
      <c r="Q11" s="25" t="s">
        <v>206</v>
      </c>
      <c r="R11" s="25" t="s">
        <v>14</v>
      </c>
      <c r="S11" s="106"/>
      <c r="U11"/>
      <c r="V11"/>
      <c r="W11"/>
      <c r="X11"/>
      <c r="Y11"/>
      <c r="Z11"/>
      <c r="AA11" s="3" t="s">
        <v>23</v>
      </c>
      <c r="AB11">
        <v>2</v>
      </c>
      <c r="AC11">
        <v>2</v>
      </c>
      <c r="AD11">
        <v>2</v>
      </c>
      <c r="AE11">
        <v>2</v>
      </c>
      <c r="AF11">
        <v>1</v>
      </c>
      <c r="AG11">
        <v>9</v>
      </c>
      <c r="AH11"/>
      <c r="AI11"/>
      <c r="AJ11"/>
      <c r="AK11"/>
      <c r="AL11"/>
      <c r="AM11"/>
      <c r="AN11"/>
      <c r="AO11"/>
      <c r="AP11"/>
      <c r="AQ11"/>
      <c r="AS11"/>
      <c r="AT11"/>
      <c r="AU11"/>
      <c r="AV11"/>
      <c r="AW11"/>
      <c r="AY11"/>
      <c r="AZ11"/>
      <c r="BA11"/>
      <c r="BB11"/>
      <c r="BC11"/>
      <c r="BD11"/>
      <c r="BE11"/>
      <c r="BF11"/>
      <c r="BI11"/>
    </row>
    <row r="12" spans="1:62" ht="15" customHeight="1" x14ac:dyDescent="0.35">
      <c r="A12" s="25"/>
      <c r="B12" s="25"/>
      <c r="C12" s="25"/>
      <c r="D12" s="25"/>
      <c r="E12" s="26"/>
      <c r="F12" s="26"/>
      <c r="G12" s="25"/>
      <c r="H12" s="25"/>
      <c r="I12" s="25"/>
      <c r="J12" s="25"/>
      <c r="K12" s="26"/>
      <c r="L12" s="26"/>
      <c r="M12" s="25"/>
      <c r="N12" s="25"/>
      <c r="O12" s="26"/>
      <c r="P12" s="25"/>
      <c r="Q12" s="25"/>
      <c r="R12" s="63"/>
      <c r="S12" s="25"/>
      <c r="U12"/>
      <c r="V12"/>
      <c r="W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S12"/>
      <c r="AT12"/>
      <c r="AU12"/>
      <c r="AV12"/>
      <c r="AW12"/>
      <c r="AY12"/>
      <c r="AZ12"/>
      <c r="BA12"/>
      <c r="BB12"/>
      <c r="BC12"/>
      <c r="BD12"/>
      <c r="BE12"/>
      <c r="BF12"/>
      <c r="BI12"/>
    </row>
    <row r="13" spans="1:62" ht="15" customHeight="1" x14ac:dyDescent="0.35">
      <c r="A13" s="25"/>
      <c r="B13" s="25"/>
      <c r="C13" s="25"/>
      <c r="D13" s="25"/>
      <c r="E13" s="26"/>
      <c r="F13" s="26"/>
      <c r="G13" s="25"/>
      <c r="H13" s="25"/>
      <c r="I13" s="25"/>
      <c r="J13" s="25"/>
      <c r="K13" s="26"/>
      <c r="L13" s="26"/>
      <c r="M13" s="25"/>
      <c r="N13" s="25"/>
      <c r="O13" s="26"/>
      <c r="P13" s="25"/>
      <c r="Q13" s="25"/>
      <c r="R13" s="63"/>
      <c r="S13" s="25"/>
      <c r="T13"/>
      <c r="U13"/>
      <c r="V13"/>
      <c r="W13"/>
      <c r="Y13"/>
      <c r="Z13"/>
      <c r="AA13"/>
      <c r="AB13"/>
      <c r="AC13"/>
      <c r="AD13"/>
      <c r="AE13"/>
      <c r="AF13"/>
      <c r="AG13"/>
      <c r="AH13"/>
      <c r="AS13"/>
      <c r="AT13"/>
      <c r="AU13"/>
      <c r="AY13"/>
      <c r="AZ13"/>
      <c r="BA13"/>
      <c r="BB13"/>
      <c r="BC13"/>
      <c r="BD13"/>
      <c r="BI13"/>
    </row>
    <row r="14" spans="1:62" ht="15" customHeight="1" x14ac:dyDescent="0.35">
      <c r="A14" s="25"/>
      <c r="B14" s="25"/>
      <c r="C14" s="25"/>
      <c r="D14" s="25"/>
      <c r="E14" s="26"/>
      <c r="F14" s="26"/>
      <c r="G14" s="25"/>
      <c r="H14" s="25"/>
      <c r="I14" s="25"/>
      <c r="J14" s="25"/>
      <c r="K14" s="26"/>
      <c r="L14" s="26"/>
      <c r="M14" s="25"/>
      <c r="N14" s="25"/>
      <c r="O14" s="26"/>
      <c r="P14" s="25"/>
      <c r="Q14" s="25"/>
      <c r="R14" s="63"/>
      <c r="S14" s="25"/>
      <c r="T14"/>
      <c r="U14"/>
      <c r="V14"/>
      <c r="W14"/>
      <c r="Y14"/>
      <c r="Z14"/>
      <c r="AS14"/>
      <c r="AT14"/>
      <c r="AU14"/>
      <c r="AY14"/>
      <c r="AZ14"/>
      <c r="BA14"/>
      <c r="BB14"/>
      <c r="BC14"/>
      <c r="BD14"/>
      <c r="BI14"/>
    </row>
    <row r="15" spans="1:62" ht="15" customHeight="1" x14ac:dyDescent="0.35">
      <c r="A15" s="25"/>
      <c r="B15" s="25"/>
      <c r="C15" s="25"/>
      <c r="D15" s="25"/>
      <c r="E15" s="26"/>
      <c r="F15" s="26"/>
      <c r="G15" s="25"/>
      <c r="H15" s="25"/>
      <c r="I15" s="25"/>
      <c r="J15" s="25"/>
      <c r="K15" s="26"/>
      <c r="L15" s="26"/>
      <c r="M15" s="25"/>
      <c r="N15" s="25"/>
      <c r="O15" s="26"/>
      <c r="P15" s="25"/>
      <c r="Q15" s="25"/>
      <c r="R15" s="63"/>
      <c r="S15" s="25"/>
      <c r="T15"/>
      <c r="U15"/>
      <c r="V15"/>
      <c r="W15"/>
      <c r="Y15"/>
      <c r="Z15"/>
      <c r="AS15"/>
      <c r="AT15"/>
      <c r="AU15"/>
      <c r="AY15"/>
      <c r="AZ15"/>
      <c r="BA15"/>
      <c r="BB15"/>
      <c r="BC15"/>
      <c r="BD15"/>
      <c r="BI15"/>
    </row>
    <row r="16" spans="1:62" ht="15" customHeight="1" x14ac:dyDescent="0.35">
      <c r="A16" s="25"/>
      <c r="B16" s="25"/>
      <c r="C16" s="25"/>
      <c r="D16" s="25"/>
      <c r="E16" s="26"/>
      <c r="F16" s="26"/>
      <c r="G16" s="25"/>
      <c r="H16" s="25"/>
      <c r="I16" s="25"/>
      <c r="J16" s="25"/>
      <c r="K16" s="26"/>
      <c r="L16" s="26"/>
      <c r="M16" s="25"/>
      <c r="N16" s="25"/>
      <c r="O16" s="26"/>
      <c r="P16" s="25"/>
      <c r="Q16" s="25"/>
      <c r="R16" s="63"/>
      <c r="S16" s="25"/>
      <c r="T16"/>
      <c r="U16"/>
      <c r="V16"/>
      <c r="W16"/>
      <c r="Y16"/>
      <c r="Z16"/>
      <c r="AS16"/>
      <c r="AT16"/>
      <c r="AU16"/>
      <c r="AY16"/>
      <c r="AZ16"/>
      <c r="BA16"/>
      <c r="BB16"/>
      <c r="BC16"/>
      <c r="BD16"/>
      <c r="BI16"/>
    </row>
    <row r="17" spans="1:61" ht="15" customHeight="1" x14ac:dyDescent="0.35">
      <c r="A17" s="25"/>
      <c r="B17" s="25"/>
      <c r="C17" s="25"/>
      <c r="D17" s="25"/>
      <c r="E17" s="26"/>
      <c r="F17" s="26"/>
      <c r="G17" s="25"/>
      <c r="H17" s="25"/>
      <c r="I17" s="25"/>
      <c r="J17" s="25"/>
      <c r="K17" s="26"/>
      <c r="L17" s="26"/>
      <c r="M17" s="25"/>
      <c r="N17" s="25"/>
      <c r="O17" s="26"/>
      <c r="P17" s="25"/>
      <c r="Q17" s="25"/>
      <c r="R17" s="63"/>
      <c r="S17" s="25"/>
      <c r="T17"/>
      <c r="U17"/>
      <c r="V17"/>
      <c r="W17"/>
      <c r="Y17"/>
      <c r="Z17"/>
      <c r="AS17"/>
      <c r="AT17"/>
      <c r="AU17"/>
      <c r="AY17"/>
      <c r="AZ17"/>
      <c r="BA17"/>
      <c r="BB17"/>
      <c r="BC17"/>
      <c r="BD17"/>
      <c r="BI17"/>
    </row>
    <row r="18" spans="1:61" ht="15" customHeight="1" x14ac:dyDescent="0.35">
      <c r="A18" s="25"/>
      <c r="B18" s="25"/>
      <c r="C18" s="25"/>
      <c r="D18" s="25"/>
      <c r="E18" s="26"/>
      <c r="F18" s="26"/>
      <c r="G18" s="25"/>
      <c r="H18" s="25"/>
      <c r="I18" s="25"/>
      <c r="J18" s="25"/>
      <c r="K18" s="26"/>
      <c r="L18" s="26"/>
      <c r="M18" s="25"/>
      <c r="N18" s="25"/>
      <c r="O18" s="26"/>
      <c r="P18" s="25"/>
      <c r="Q18" s="25"/>
      <c r="R18" s="63"/>
      <c r="S18" s="25"/>
      <c r="T18"/>
      <c r="U18"/>
      <c r="V18"/>
      <c r="W18"/>
      <c r="Y18"/>
      <c r="AS18"/>
      <c r="AT18"/>
      <c r="AU18"/>
      <c r="AY18"/>
      <c r="AZ18"/>
      <c r="BA18"/>
      <c r="BB18"/>
      <c r="BC18"/>
      <c r="BD18"/>
      <c r="BI18"/>
    </row>
    <row r="19" spans="1:61" ht="15" customHeight="1" x14ac:dyDescent="0.35">
      <c r="A19" s="25"/>
      <c r="B19" s="25"/>
      <c r="C19" s="25"/>
      <c r="D19" s="25"/>
      <c r="E19" s="26"/>
      <c r="F19" s="26"/>
      <c r="G19" s="25"/>
      <c r="H19" s="25"/>
      <c r="I19" s="25"/>
      <c r="J19" s="25"/>
      <c r="K19" s="26"/>
      <c r="L19" s="26"/>
      <c r="M19" s="25"/>
      <c r="N19" s="25"/>
      <c r="O19" s="26"/>
      <c r="P19" s="25"/>
      <c r="Q19" s="25"/>
      <c r="R19" s="63"/>
      <c r="S19" s="25"/>
      <c r="T19"/>
      <c r="U19"/>
      <c r="V19"/>
      <c r="W19"/>
      <c r="AS19"/>
      <c r="AT19"/>
      <c r="AU19"/>
      <c r="AY19"/>
      <c r="AZ19"/>
      <c r="BA19"/>
      <c r="BB19"/>
      <c r="BC19"/>
      <c r="BD19"/>
      <c r="BI19"/>
    </row>
    <row r="20" spans="1:61" ht="15" customHeight="1" x14ac:dyDescent="0.35">
      <c r="A20" s="25"/>
      <c r="B20" s="25"/>
      <c r="C20" s="25"/>
      <c r="D20" s="25"/>
      <c r="E20" s="26"/>
      <c r="F20" s="26"/>
      <c r="G20" s="25"/>
      <c r="H20" s="25"/>
      <c r="I20" s="25"/>
      <c r="J20" s="25"/>
      <c r="K20" s="26"/>
      <c r="L20" s="26"/>
      <c r="M20" s="25"/>
      <c r="N20" s="25"/>
      <c r="O20" s="26"/>
      <c r="P20" s="25"/>
      <c r="Q20" s="25"/>
      <c r="R20" s="63"/>
      <c r="S20" s="25"/>
      <c r="T20"/>
      <c r="BI20"/>
    </row>
    <row r="21" spans="1:61" ht="15" customHeight="1" x14ac:dyDescent="0.35">
      <c r="A21" s="25"/>
      <c r="B21" s="25"/>
      <c r="C21" s="25"/>
      <c r="D21" s="25"/>
      <c r="E21" s="26"/>
      <c r="F21" s="26"/>
      <c r="G21" s="25"/>
      <c r="H21" s="25"/>
      <c r="I21" s="25"/>
      <c r="J21" s="25"/>
      <c r="K21" s="26"/>
      <c r="L21" s="26"/>
      <c r="M21" s="25"/>
      <c r="N21" s="25"/>
      <c r="O21" s="26"/>
      <c r="P21" s="25"/>
      <c r="Q21" s="25"/>
      <c r="R21" s="63"/>
      <c r="S21" s="27"/>
      <c r="T21"/>
      <c r="BI21"/>
    </row>
    <row r="22" spans="1:61" ht="15" customHeight="1" x14ac:dyDescent="0.35">
      <c r="A22" s="25"/>
      <c r="B22" s="25"/>
      <c r="C22" s="25"/>
      <c r="D22" s="25"/>
      <c r="E22" s="26"/>
      <c r="F22" s="26"/>
      <c r="G22" s="25"/>
      <c r="H22" s="25"/>
      <c r="I22" s="25"/>
      <c r="J22" s="25"/>
      <c r="K22" s="26"/>
      <c r="L22" s="26"/>
      <c r="M22" s="25"/>
      <c r="N22" s="25"/>
      <c r="O22" s="26"/>
      <c r="P22" s="25"/>
      <c r="Q22" s="25"/>
      <c r="R22" s="63"/>
      <c r="S22" s="27"/>
      <c r="T22"/>
    </row>
    <row r="23" spans="1:61" ht="15" customHeight="1" x14ac:dyDescent="0.35">
      <c r="A23" s="25"/>
      <c r="B23" s="25"/>
      <c r="C23" s="25"/>
      <c r="D23" s="25"/>
      <c r="E23" s="26"/>
      <c r="F23" s="26"/>
      <c r="G23" s="25"/>
      <c r="H23" s="25"/>
      <c r="I23" s="25"/>
      <c r="J23" s="25"/>
      <c r="K23" s="26"/>
      <c r="L23" s="26"/>
      <c r="M23" s="25"/>
      <c r="N23" s="25"/>
      <c r="O23" s="26"/>
      <c r="P23" s="25"/>
      <c r="Q23" s="25"/>
      <c r="R23" s="63"/>
      <c r="S23" s="27"/>
      <c r="T23"/>
    </row>
    <row r="24" spans="1:61" ht="15" customHeight="1" x14ac:dyDescent="0.35">
      <c r="A24" s="25"/>
      <c r="B24" s="25"/>
      <c r="C24" s="25"/>
      <c r="D24" s="25"/>
      <c r="E24" s="26"/>
      <c r="F24" s="26"/>
      <c r="G24" s="25"/>
      <c r="H24" s="25"/>
      <c r="I24" s="25"/>
      <c r="J24" s="25"/>
      <c r="K24" s="26"/>
      <c r="L24" s="26"/>
      <c r="M24" s="25"/>
      <c r="N24" s="25"/>
      <c r="O24" s="26"/>
      <c r="P24" s="25"/>
      <c r="Q24" s="25"/>
      <c r="R24" s="63"/>
      <c r="S24" s="27"/>
      <c r="T24"/>
    </row>
    <row r="25" spans="1:61" ht="15" customHeight="1" x14ac:dyDescent="0.35">
      <c r="A25" s="28"/>
      <c r="B25" s="29"/>
      <c r="C25" s="29"/>
      <c r="D25" s="29"/>
      <c r="E25" s="30"/>
      <c r="F25" s="30"/>
      <c r="G25" s="29"/>
      <c r="H25" s="29"/>
      <c r="I25" s="29"/>
      <c r="J25" s="29"/>
      <c r="K25" s="30"/>
      <c r="L25" s="30"/>
      <c r="M25" s="29"/>
      <c r="N25" s="29"/>
      <c r="O25" s="30"/>
      <c r="P25" s="29"/>
      <c r="Q25" s="29"/>
      <c r="R25" s="64"/>
      <c r="S25" s="27"/>
      <c r="T25"/>
    </row>
    <row r="26" spans="1:61" ht="15" customHeight="1" x14ac:dyDescent="0.35">
      <c r="A26" s="28"/>
      <c r="B26" s="29"/>
      <c r="C26" s="29"/>
      <c r="D26" s="29"/>
      <c r="E26" s="30"/>
      <c r="F26" s="30"/>
      <c r="G26" s="29"/>
      <c r="H26" s="29"/>
      <c r="I26" s="29"/>
      <c r="J26" s="29"/>
      <c r="K26" s="30"/>
      <c r="L26" s="30"/>
      <c r="M26" s="29"/>
      <c r="N26" s="29"/>
      <c r="O26" s="30"/>
      <c r="P26" s="29"/>
      <c r="Q26" s="29"/>
      <c r="R26" s="63"/>
      <c r="S26" s="27"/>
      <c r="T26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</row>
    <row r="27" spans="1:61" ht="15" customHeight="1" x14ac:dyDescent="0.35">
      <c r="A27" s="25"/>
      <c r="B27" s="25"/>
      <c r="C27" s="25"/>
      <c r="D27" s="25"/>
      <c r="E27" s="26"/>
      <c r="F27" s="26"/>
      <c r="G27" s="25"/>
      <c r="H27" s="25"/>
      <c r="I27" s="25"/>
      <c r="J27" s="25"/>
      <c r="K27" s="26"/>
      <c r="L27" s="26"/>
      <c r="M27" s="25"/>
      <c r="N27" s="25"/>
      <c r="O27" s="26"/>
      <c r="P27" s="25"/>
      <c r="Q27" s="25"/>
      <c r="R27" s="65"/>
      <c r="S27" s="27"/>
      <c r="T27"/>
    </row>
    <row r="28" spans="1:61" ht="15" customHeight="1" x14ac:dyDescent="0.35">
      <c r="A28" s="25"/>
      <c r="B28" s="25"/>
      <c r="C28" s="25"/>
      <c r="D28" s="25"/>
      <c r="E28" s="26"/>
      <c r="F28" s="26"/>
      <c r="G28" s="25"/>
      <c r="H28" s="25"/>
      <c r="I28" s="25"/>
      <c r="J28" s="25"/>
      <c r="K28" s="26"/>
      <c r="L28" s="26"/>
      <c r="M28" s="25"/>
      <c r="N28" s="25"/>
      <c r="O28" s="26"/>
      <c r="P28" s="25"/>
      <c r="Q28" s="25"/>
      <c r="R28" s="65"/>
      <c r="S28" s="27"/>
      <c r="T28"/>
    </row>
    <row r="29" spans="1:61" ht="15" customHeight="1" x14ac:dyDescent="0.35">
      <c r="A29" s="25"/>
      <c r="B29" s="25"/>
      <c r="C29" s="25"/>
      <c r="D29" s="25"/>
      <c r="E29" s="26"/>
      <c r="F29" s="26"/>
      <c r="G29" s="25"/>
      <c r="H29" s="25"/>
      <c r="I29" s="25"/>
      <c r="J29" s="25"/>
      <c r="K29" s="26"/>
      <c r="L29" s="26"/>
      <c r="M29" s="25"/>
      <c r="N29" s="25"/>
      <c r="O29" s="26"/>
      <c r="P29" s="25"/>
      <c r="Q29" s="25"/>
      <c r="R29" s="65"/>
      <c r="S29" s="27"/>
      <c r="T29"/>
    </row>
    <row r="30" spans="1:61" ht="15" customHeight="1" x14ac:dyDescent="0.35">
      <c r="A30" s="25"/>
      <c r="B30" s="25"/>
      <c r="C30" s="25"/>
      <c r="D30" s="25"/>
      <c r="E30" s="26"/>
      <c r="F30" s="26"/>
      <c r="G30" s="25"/>
      <c r="H30" s="25"/>
      <c r="I30" s="25"/>
      <c r="J30" s="25"/>
      <c r="K30" s="26"/>
      <c r="L30" s="26"/>
      <c r="M30" s="25"/>
      <c r="N30" s="25"/>
      <c r="O30" s="26"/>
      <c r="P30" s="25"/>
      <c r="Q30" s="25"/>
      <c r="R30" s="65"/>
      <c r="S30" s="27"/>
      <c r="T30"/>
    </row>
    <row r="31" spans="1:61" ht="15" customHeight="1" x14ac:dyDescent="0.35">
      <c r="A31" s="25"/>
      <c r="B31" s="25"/>
      <c r="C31" s="25"/>
      <c r="D31" s="25"/>
      <c r="E31" s="26"/>
      <c r="F31" s="26"/>
      <c r="G31" s="25"/>
      <c r="H31" s="25"/>
      <c r="I31" s="25"/>
      <c r="J31" s="25"/>
      <c r="K31" s="26"/>
      <c r="L31" s="26"/>
      <c r="M31" s="25"/>
      <c r="N31" s="25"/>
      <c r="O31" s="26"/>
      <c r="P31" s="25"/>
      <c r="Q31" s="25"/>
      <c r="R31" s="65"/>
      <c r="S31" s="27"/>
    </row>
    <row r="32" spans="1:61" ht="15" customHeight="1" x14ac:dyDescent="0.35">
      <c r="A32" s="25"/>
      <c r="B32" s="25"/>
      <c r="C32" s="25"/>
      <c r="D32" s="25"/>
      <c r="E32" s="26"/>
      <c r="F32" s="26"/>
      <c r="G32" s="25"/>
      <c r="H32" s="25"/>
      <c r="I32" s="25"/>
      <c r="J32" s="25"/>
      <c r="K32" s="26"/>
      <c r="L32" s="26"/>
      <c r="M32" s="25"/>
      <c r="N32" s="25"/>
      <c r="O32" s="26"/>
      <c r="P32" s="25"/>
      <c r="Q32" s="25"/>
      <c r="R32" s="65"/>
      <c r="S32" s="27"/>
    </row>
    <row r="33" spans="1:19" ht="15" customHeight="1" x14ac:dyDescent="0.35">
      <c r="A33" s="25"/>
      <c r="B33" s="25"/>
      <c r="C33" s="25"/>
      <c r="D33" s="25"/>
      <c r="E33" s="26"/>
      <c r="F33" s="26"/>
      <c r="G33" s="25"/>
      <c r="H33" s="25"/>
      <c r="I33" s="25"/>
      <c r="J33" s="25"/>
      <c r="K33" s="26"/>
      <c r="L33" s="26"/>
      <c r="M33" s="25"/>
      <c r="N33" s="25"/>
      <c r="O33" s="26"/>
      <c r="P33" s="25"/>
      <c r="Q33" s="25"/>
      <c r="R33" s="65"/>
      <c r="S33" s="27"/>
    </row>
    <row r="34" spans="1:19" ht="15" customHeight="1" x14ac:dyDescent="0.35">
      <c r="A34" s="25"/>
      <c r="B34" s="25"/>
      <c r="C34" s="25"/>
      <c r="D34" s="25"/>
      <c r="E34" s="26"/>
      <c r="F34" s="26"/>
      <c r="G34" s="25"/>
      <c r="H34" s="25"/>
      <c r="I34" s="25"/>
      <c r="J34" s="25"/>
      <c r="K34" s="26"/>
      <c r="L34" s="26"/>
      <c r="M34" s="25"/>
      <c r="N34" s="25"/>
      <c r="O34" s="26"/>
      <c r="P34" s="25"/>
      <c r="Q34" s="25"/>
      <c r="R34" s="65"/>
      <c r="S34" s="27"/>
    </row>
    <row r="35" spans="1:19" ht="15" customHeight="1" x14ac:dyDescent="0.35">
      <c r="A35" s="25"/>
      <c r="B35" s="25"/>
      <c r="C35" s="25"/>
      <c r="D35" s="25"/>
      <c r="E35" s="26"/>
      <c r="F35" s="26"/>
      <c r="G35" s="25"/>
      <c r="H35" s="25"/>
      <c r="I35" s="25"/>
      <c r="J35" s="25"/>
      <c r="K35" s="26"/>
      <c r="L35" s="26"/>
      <c r="M35" s="25"/>
      <c r="N35" s="25"/>
      <c r="O35" s="26"/>
      <c r="P35" s="25"/>
      <c r="Q35" s="25"/>
      <c r="R35" s="65"/>
      <c r="S35" s="27"/>
    </row>
    <row r="36" spans="1:19" ht="15" customHeight="1" x14ac:dyDescent="0.35">
      <c r="A36" s="25"/>
      <c r="B36" s="25"/>
      <c r="C36" s="25"/>
      <c r="D36" s="25"/>
      <c r="E36" s="26"/>
      <c r="F36" s="26"/>
      <c r="G36" s="25"/>
      <c r="H36" s="25"/>
      <c r="I36" s="25"/>
      <c r="J36" s="25"/>
      <c r="K36" s="26"/>
      <c r="L36" s="26"/>
      <c r="M36" s="25"/>
      <c r="N36" s="25"/>
      <c r="O36" s="26"/>
      <c r="P36" s="25"/>
      <c r="Q36" s="25"/>
      <c r="R36" s="65"/>
      <c r="S36" s="27"/>
    </row>
    <row r="37" spans="1:19" ht="15" customHeight="1" x14ac:dyDescent="0.35">
      <c r="A37" s="25"/>
      <c r="B37" s="25"/>
      <c r="C37" s="25"/>
      <c r="D37" s="25"/>
      <c r="E37" s="26"/>
      <c r="F37" s="26"/>
      <c r="G37" s="25"/>
      <c r="H37" s="25"/>
      <c r="I37" s="25"/>
      <c r="J37" s="25"/>
      <c r="K37" s="26"/>
      <c r="L37" s="26"/>
      <c r="M37" s="25"/>
      <c r="N37" s="25"/>
      <c r="O37" s="26"/>
      <c r="P37" s="25"/>
      <c r="Q37" s="25"/>
      <c r="R37" s="65"/>
      <c r="S37" s="27"/>
    </row>
    <row r="38" spans="1:19" ht="15" customHeight="1" x14ac:dyDescent="0.35">
      <c r="A38" s="25"/>
      <c r="B38" s="25"/>
      <c r="C38" s="25"/>
      <c r="D38" s="25"/>
      <c r="E38" s="26"/>
      <c r="F38" s="26"/>
      <c r="G38" s="25"/>
      <c r="H38" s="25"/>
      <c r="I38" s="25"/>
      <c r="J38" s="25"/>
      <c r="K38" s="26"/>
      <c r="L38" s="26"/>
      <c r="M38" s="25"/>
      <c r="N38" s="25"/>
      <c r="O38" s="26"/>
      <c r="P38" s="25"/>
      <c r="Q38" s="25"/>
      <c r="R38" s="65"/>
      <c r="S38" s="27"/>
    </row>
    <row r="39" spans="1:19" ht="15" customHeight="1" x14ac:dyDescent="0.35">
      <c r="A39" s="25"/>
      <c r="B39" s="25"/>
      <c r="C39" s="25"/>
      <c r="D39" s="25"/>
      <c r="E39" s="26"/>
      <c r="F39" s="26"/>
      <c r="G39" s="25"/>
      <c r="H39" s="25"/>
      <c r="I39" s="25"/>
      <c r="J39" s="25"/>
      <c r="K39" s="26"/>
      <c r="L39" s="26"/>
      <c r="M39" s="25"/>
      <c r="N39" s="25"/>
      <c r="O39" s="26"/>
      <c r="P39" s="25"/>
      <c r="Q39" s="25"/>
      <c r="R39" s="63"/>
      <c r="S39" s="25"/>
    </row>
    <row r="40" spans="1:19" ht="15" customHeight="1" x14ac:dyDescent="0.35">
      <c r="A40" s="25"/>
      <c r="B40" s="25"/>
      <c r="C40" s="25"/>
      <c r="D40" s="25"/>
      <c r="E40" s="26"/>
      <c r="F40" s="26"/>
      <c r="G40" s="25"/>
      <c r="H40" s="25"/>
      <c r="I40" s="25"/>
      <c r="J40" s="25"/>
      <c r="K40" s="26"/>
      <c r="L40" s="26"/>
      <c r="M40" s="25"/>
      <c r="N40" s="25"/>
      <c r="O40" s="26"/>
      <c r="P40" s="25"/>
      <c r="Q40" s="25"/>
      <c r="R40" s="63"/>
      <c r="S40" s="25"/>
    </row>
    <row r="41" spans="1:19" ht="15" customHeight="1" x14ac:dyDescent="0.35">
      <c r="A41" s="25"/>
      <c r="B41" s="25"/>
      <c r="C41" s="25"/>
      <c r="D41" s="25"/>
      <c r="E41" s="26"/>
      <c r="F41" s="26"/>
      <c r="G41" s="25"/>
      <c r="H41" s="25"/>
      <c r="I41" s="25"/>
      <c r="J41" s="25"/>
      <c r="K41" s="26"/>
      <c r="L41" s="26"/>
      <c r="M41" s="25"/>
      <c r="N41" s="25"/>
      <c r="O41" s="26"/>
      <c r="P41" s="25"/>
      <c r="Q41" s="25"/>
      <c r="R41" s="63"/>
      <c r="S41" s="25"/>
    </row>
    <row r="42" spans="1:19" ht="15" customHeight="1" x14ac:dyDescent="0.35">
      <c r="A42" s="25"/>
      <c r="B42" s="25"/>
      <c r="C42" s="25"/>
      <c r="D42" s="25"/>
      <c r="E42" s="26"/>
      <c r="F42" s="26"/>
      <c r="G42" s="25"/>
      <c r="H42" s="25"/>
      <c r="I42" s="25"/>
      <c r="J42" s="25"/>
      <c r="K42" s="26"/>
      <c r="L42" s="26"/>
      <c r="M42" s="25"/>
      <c r="N42" s="25"/>
      <c r="O42" s="26"/>
      <c r="P42" s="25"/>
      <c r="Q42" s="25"/>
      <c r="R42" s="63"/>
      <c r="S42" s="25"/>
    </row>
    <row r="43" spans="1:19" ht="15" customHeight="1" x14ac:dyDescent="0.35">
      <c r="A43" s="25"/>
      <c r="B43" s="25"/>
      <c r="C43" s="25"/>
      <c r="D43" s="25"/>
      <c r="E43" s="26"/>
      <c r="F43" s="26"/>
      <c r="G43" s="25"/>
      <c r="H43" s="25"/>
      <c r="I43" s="25"/>
      <c r="J43" s="25"/>
      <c r="K43" s="26"/>
      <c r="L43" s="26"/>
      <c r="M43" s="25"/>
      <c r="N43" s="25"/>
      <c r="O43" s="26"/>
      <c r="P43" s="25"/>
      <c r="Q43" s="25"/>
      <c r="R43" s="63"/>
      <c r="S43" s="25"/>
    </row>
    <row r="44" spans="1:19" ht="15" customHeight="1" x14ac:dyDescent="0.35">
      <c r="A44" s="25"/>
      <c r="B44" s="25"/>
      <c r="C44" s="25"/>
      <c r="D44" s="25"/>
      <c r="E44" s="26"/>
      <c r="F44" s="26"/>
      <c r="G44" s="25"/>
      <c r="H44" s="25"/>
      <c r="I44" s="25"/>
      <c r="J44" s="25"/>
      <c r="K44" s="26"/>
      <c r="L44" s="26"/>
      <c r="M44" s="25"/>
      <c r="N44" s="25"/>
      <c r="O44" s="26"/>
      <c r="P44" s="25"/>
      <c r="Q44" s="25"/>
      <c r="R44" s="63"/>
      <c r="S44" s="25"/>
    </row>
    <row r="45" spans="1:19" ht="15" customHeight="1" x14ac:dyDescent="0.35">
      <c r="A45" s="25"/>
      <c r="B45" s="25"/>
      <c r="C45" s="25"/>
      <c r="D45" s="25"/>
      <c r="E45" s="26"/>
      <c r="F45" s="26"/>
      <c r="G45" s="25"/>
      <c r="H45" s="25"/>
      <c r="I45" s="25"/>
      <c r="J45" s="25"/>
      <c r="K45" s="26"/>
      <c r="L45" s="26"/>
      <c r="M45" s="25"/>
      <c r="N45" s="25"/>
      <c r="O45" s="26"/>
      <c r="P45" s="25"/>
      <c r="Q45" s="25"/>
      <c r="R45" s="63"/>
      <c r="S45" s="25"/>
    </row>
    <row r="46" spans="1:19" ht="15" customHeight="1" x14ac:dyDescent="0.35">
      <c r="A46" s="25"/>
      <c r="B46" s="25"/>
      <c r="C46" s="25"/>
      <c r="D46" s="25"/>
      <c r="E46" s="26"/>
      <c r="F46" s="26"/>
      <c r="G46" s="25"/>
      <c r="H46" s="25"/>
      <c r="I46" s="25"/>
      <c r="J46" s="25"/>
      <c r="K46" s="26"/>
      <c r="L46" s="26"/>
      <c r="M46" s="25"/>
      <c r="N46" s="25"/>
      <c r="O46" s="26"/>
      <c r="P46" s="25"/>
      <c r="Q46" s="25"/>
      <c r="R46" s="63"/>
      <c r="S46" s="25"/>
    </row>
    <row r="47" spans="1:19" ht="15" customHeight="1" x14ac:dyDescent="0.35">
      <c r="A47" s="25"/>
      <c r="B47" s="25"/>
      <c r="C47" s="25"/>
      <c r="D47" s="25"/>
      <c r="E47" s="26"/>
      <c r="F47" s="26"/>
      <c r="G47" s="25"/>
      <c r="H47" s="25"/>
      <c r="I47" s="25"/>
      <c r="J47" s="25"/>
      <c r="K47" s="26"/>
      <c r="L47" s="26"/>
      <c r="M47" s="25"/>
      <c r="N47" s="25"/>
      <c r="O47" s="26"/>
      <c r="P47" s="25"/>
      <c r="Q47" s="25"/>
      <c r="R47" s="63"/>
      <c r="S47" s="25"/>
    </row>
    <row r="48" spans="1:19" ht="15" customHeight="1" x14ac:dyDescent="0.35">
      <c r="A48" s="25"/>
      <c r="B48" s="25"/>
      <c r="C48" s="25"/>
      <c r="D48" s="25"/>
      <c r="E48" s="26"/>
      <c r="F48" s="26"/>
      <c r="G48" s="25"/>
      <c r="H48" s="25"/>
      <c r="I48" s="25"/>
      <c r="J48" s="25"/>
      <c r="K48" s="26"/>
      <c r="L48" s="26"/>
      <c r="M48" s="25"/>
      <c r="N48" s="25"/>
      <c r="O48" s="26"/>
      <c r="P48" s="25"/>
      <c r="Q48" s="25"/>
      <c r="R48" s="63"/>
      <c r="S48" s="25"/>
    </row>
    <row r="49" spans="1:25" ht="15" customHeight="1" x14ac:dyDescent="0.35">
      <c r="A49" s="25"/>
      <c r="B49" s="25"/>
      <c r="C49" s="25"/>
      <c r="D49" s="25"/>
      <c r="E49" s="26"/>
      <c r="F49" s="26"/>
      <c r="G49" s="25"/>
      <c r="H49" s="25"/>
      <c r="I49" s="25"/>
      <c r="J49" s="25"/>
      <c r="K49" s="26"/>
      <c r="L49" s="26"/>
      <c r="M49" s="25"/>
      <c r="N49" s="25"/>
      <c r="O49" s="26"/>
      <c r="P49" s="25"/>
      <c r="Q49" s="25"/>
      <c r="R49" s="63"/>
      <c r="S49" s="25"/>
    </row>
    <row r="50" spans="1:25" ht="15" customHeight="1" thickBot="1" x14ac:dyDescent="0.4">
      <c r="A50" s="25"/>
      <c r="B50" s="25"/>
      <c r="C50" s="25"/>
      <c r="D50" s="25"/>
      <c r="E50" s="26"/>
      <c r="F50" s="26"/>
      <c r="G50" s="25"/>
      <c r="H50" s="25"/>
      <c r="I50" s="25"/>
      <c r="J50" s="25"/>
      <c r="K50" s="26"/>
      <c r="L50" s="26"/>
      <c r="M50" s="25"/>
      <c r="N50" s="25"/>
      <c r="O50" s="26"/>
      <c r="P50" s="25"/>
      <c r="Q50" s="25"/>
      <c r="R50" s="63"/>
      <c r="S50" s="25"/>
    </row>
    <row r="51" spans="1:25" ht="15" customHeight="1" thickBot="1" x14ac:dyDescent="0.4">
      <c r="A51" s="25"/>
      <c r="B51" s="25"/>
      <c r="C51" s="25"/>
      <c r="D51" s="25"/>
      <c r="E51" s="26"/>
      <c r="F51" s="26"/>
      <c r="G51" s="25"/>
      <c r="H51" s="25"/>
      <c r="I51" s="25"/>
      <c r="J51" s="25"/>
      <c r="K51" s="26"/>
      <c r="L51" s="26"/>
      <c r="M51" s="25"/>
      <c r="N51" s="25"/>
      <c r="O51" s="26"/>
      <c r="P51" s="25"/>
      <c r="Q51" s="25"/>
      <c r="R51" s="63"/>
      <c r="S51" s="25"/>
      <c r="U51" s="70" t="s">
        <v>39</v>
      </c>
      <c r="V51" s="71"/>
      <c r="X51" s="72" t="s">
        <v>227</v>
      </c>
      <c r="Y51" s="73"/>
    </row>
    <row r="52" spans="1:25" ht="15" customHeight="1" x14ac:dyDescent="0.35">
      <c r="A52" s="25"/>
      <c r="B52" s="25"/>
      <c r="C52" s="25"/>
      <c r="D52" s="25"/>
      <c r="E52" s="26"/>
      <c r="F52" s="26"/>
      <c r="G52" s="25"/>
      <c r="H52" s="25"/>
      <c r="I52" s="25"/>
      <c r="J52" s="25"/>
      <c r="K52" s="26"/>
      <c r="L52" s="26"/>
      <c r="M52" s="25"/>
      <c r="N52" s="25"/>
      <c r="O52" s="26"/>
      <c r="P52" s="25"/>
      <c r="Q52" s="25"/>
      <c r="R52" s="63"/>
      <c r="S52" s="25"/>
      <c r="U52" s="11" t="s">
        <v>52</v>
      </c>
      <c r="V52" s="1">
        <v>920</v>
      </c>
      <c r="X52" s="11" t="s">
        <v>93</v>
      </c>
      <c r="Y52" s="42">
        <f>GETPIVOTDATA("Diagnosis",$X$2)/V52*10000</f>
        <v>97.826086956521749</v>
      </c>
    </row>
    <row r="53" spans="1:25" ht="15" customHeight="1" x14ac:dyDescent="0.35">
      <c r="A53" s="25"/>
      <c r="B53" s="25"/>
      <c r="C53" s="25"/>
      <c r="D53" s="25"/>
      <c r="E53" s="26"/>
      <c r="F53" s="26"/>
      <c r="G53" s="25"/>
      <c r="H53" s="25"/>
      <c r="I53" s="25"/>
      <c r="J53" s="25"/>
      <c r="K53" s="26"/>
      <c r="L53" s="26"/>
      <c r="M53" s="25"/>
      <c r="N53" s="25"/>
      <c r="O53" s="26"/>
      <c r="P53" s="25"/>
      <c r="Q53" s="25"/>
      <c r="R53" s="63"/>
      <c r="S53" s="25"/>
      <c r="U53" s="11" t="s">
        <v>53</v>
      </c>
      <c r="V53" s="43">
        <f>GETPIVOTDATA("Antibiotic",$AA$2)/V52*1000</f>
        <v>9.7826086956521738</v>
      </c>
      <c r="X53" s="34" t="s">
        <v>213</v>
      </c>
      <c r="Y53" s="42">
        <f>SUMIF(Y54:Y55,"&gt;0")</f>
        <v>32.608695652173914</v>
      </c>
    </row>
    <row r="54" spans="1:25" ht="15" customHeight="1" x14ac:dyDescent="0.35">
      <c r="A54" s="25"/>
      <c r="B54" s="25"/>
      <c r="C54" s="25"/>
      <c r="D54" s="25"/>
      <c r="E54" s="26"/>
      <c r="F54" s="26"/>
      <c r="G54" s="25"/>
      <c r="H54" s="25"/>
      <c r="I54" s="25"/>
      <c r="J54" s="25"/>
      <c r="K54" s="26"/>
      <c r="L54" s="26"/>
      <c r="M54" s="25"/>
      <c r="N54" s="25"/>
      <c r="O54" s="26"/>
      <c r="P54" s="25"/>
      <c r="Q54" s="25"/>
      <c r="R54" s="63"/>
      <c r="S54" s="25"/>
      <c r="U54" s="11" t="s">
        <v>54</v>
      </c>
      <c r="V54" s="43">
        <f>GETPIVOTDATA("Days of Therapy",$AV$2)/V52*1000</f>
        <v>80.434782608695642</v>
      </c>
      <c r="X54" s="41" t="s">
        <v>212</v>
      </c>
      <c r="Y54" s="47">
        <f>IFERROR(GETPIVOTDATA("Diagnosis",$X$2,"Diagnosis","Urinary tract infection (without catheter)")/V52*10000,0)</f>
        <v>10.869565217391305</v>
      </c>
    </row>
    <row r="55" spans="1:25" ht="15" customHeight="1" x14ac:dyDescent="0.35">
      <c r="A55" s="25"/>
      <c r="B55" s="25"/>
      <c r="C55" s="25"/>
      <c r="D55" s="25"/>
      <c r="E55" s="26"/>
      <c r="F55" s="26"/>
      <c r="G55" s="25"/>
      <c r="H55" s="25"/>
      <c r="I55" s="25"/>
      <c r="J55" s="25"/>
      <c r="K55" s="26"/>
      <c r="L55" s="26"/>
      <c r="M55" s="25"/>
      <c r="N55" s="25"/>
      <c r="O55" s="26"/>
      <c r="P55" s="25"/>
      <c r="Q55" s="25"/>
      <c r="R55" s="63"/>
      <c r="S55" s="25"/>
      <c r="U55" s="11" t="s">
        <v>229</v>
      </c>
      <c r="V55" s="44">
        <f>IFERROR(GETPIVOTDATA("SBAR Usage and Completeness",$BE$2,"SBAR Usage and Completeness","SBAR used and complete")/GETPIVOTDATA("SBAR Usage and Completeness",$BE$2),0)</f>
        <v>0.66666666666666663</v>
      </c>
      <c r="X55" s="41" t="s">
        <v>214</v>
      </c>
      <c r="Y55" s="47">
        <f>IFERROR(GETPIVOTDATA("Diagnosis",$X$2,"Diagnosis","Urinary tract infection (with catheter)")/V52*10000,0)</f>
        <v>21.739130434782609</v>
      </c>
    </row>
    <row r="56" spans="1:25" ht="15" customHeight="1" x14ac:dyDescent="0.35">
      <c r="A56" s="25"/>
      <c r="B56" s="25"/>
      <c r="C56" s="25"/>
      <c r="D56" s="25"/>
      <c r="E56" s="26"/>
      <c r="F56" s="26"/>
      <c r="G56" s="25"/>
      <c r="H56" s="25"/>
      <c r="I56" s="25"/>
      <c r="J56" s="25"/>
      <c r="K56" s="26"/>
      <c r="L56" s="26"/>
      <c r="M56" s="25"/>
      <c r="N56" s="25"/>
      <c r="O56" s="26"/>
      <c r="P56" s="25"/>
      <c r="Q56" s="25"/>
      <c r="R56" s="63"/>
      <c r="S56" s="25"/>
      <c r="U56" s="45" t="s">
        <v>56</v>
      </c>
      <c r="V56" s="46">
        <f>IFERROR(GETPIVOTDATA("SBAR Usage and Completeness",$BE$2,"SBAR Usage and Completeness","SBAR used and complete","Criteria Met to Start Antimicrobials?","Yes")/GETPIVOTDATA("SBAR Usage and Completeness",$BE$2,"SBAR Usage and Completeness","SBAR used and complete"),0)</f>
        <v>0.83333333333333337</v>
      </c>
      <c r="X56" s="34" t="s">
        <v>96</v>
      </c>
      <c r="Y56" s="42">
        <f>SUMIF(Y57:Y60,"&gt;0")</f>
        <v>54.347826086956523</v>
      </c>
    </row>
    <row r="57" spans="1:25" ht="15" customHeight="1" x14ac:dyDescent="0.35">
      <c r="A57" s="25"/>
      <c r="B57" s="25"/>
      <c r="C57" s="25"/>
      <c r="D57" s="25"/>
      <c r="E57" s="26"/>
      <c r="F57" s="26"/>
      <c r="G57" s="25"/>
      <c r="H57" s="25"/>
      <c r="I57" s="25"/>
      <c r="J57" s="25"/>
      <c r="K57" s="26"/>
      <c r="L57" s="26"/>
      <c r="M57" s="25"/>
      <c r="N57" s="25"/>
      <c r="O57" s="26"/>
      <c r="P57" s="25"/>
      <c r="Q57" s="25"/>
      <c r="R57" s="63"/>
      <c r="S57" s="25"/>
      <c r="U57" s="11" t="s">
        <v>230</v>
      </c>
      <c r="V57" s="44">
        <f>IFERROR(GETPIVOTDATA("SBAR Usage and Completeness",$BE$2,"SBAR Usage and Completeness","SBAR used but incomplete")/GETPIVOTDATA("SBAR Usage and Completeness",$BE$2),0)</f>
        <v>0</v>
      </c>
      <c r="X57" s="41" t="s">
        <v>51</v>
      </c>
      <c r="Y57" s="47">
        <f>IFERROR(GETPIVOTDATA("Diagnosis",$X$2,"Diagnosis","pneumonia")/V52*10000,0)</f>
        <v>43.478260869565219</v>
      </c>
    </row>
    <row r="58" spans="1:25" ht="15" customHeight="1" x14ac:dyDescent="0.35">
      <c r="A58" s="25"/>
      <c r="B58" s="25"/>
      <c r="C58" s="25"/>
      <c r="D58" s="25"/>
      <c r="E58" s="26"/>
      <c r="F58" s="26"/>
      <c r="G58" s="25"/>
      <c r="H58" s="25"/>
      <c r="I58" s="25"/>
      <c r="J58" s="25"/>
      <c r="K58" s="26"/>
      <c r="L58" s="26"/>
      <c r="M58" s="25"/>
      <c r="N58" s="25"/>
      <c r="O58" s="26"/>
      <c r="P58" s="25"/>
      <c r="Q58" s="25"/>
      <c r="R58" s="63"/>
      <c r="S58" s="25"/>
      <c r="U58" s="11" t="s">
        <v>231</v>
      </c>
      <c r="V58" s="44">
        <f>IFERROR(GETPIVOTDATA("SBAR Usage and Completeness",$BE$2,"SBAR Usage and Completeness","SBAR not used")/GETPIVOTDATA("SBAR Usage and Completeness",$BE$2),0)</f>
        <v>0.33333333333333331</v>
      </c>
      <c r="X58" s="41" t="s">
        <v>211</v>
      </c>
      <c r="Y58" s="47">
        <f>IFERROR(GETPIVOTDATA("Diagnosis",$X$2,"Diagnosis","influenza-like illness")/V52*10000,0)</f>
        <v>10.869565217391305</v>
      </c>
    </row>
    <row r="59" spans="1:25" ht="15" customHeight="1" x14ac:dyDescent="0.35">
      <c r="A59" s="25"/>
      <c r="B59" s="25"/>
      <c r="C59" s="25"/>
      <c r="D59" s="25"/>
      <c r="E59" s="26"/>
      <c r="F59" s="26"/>
      <c r="G59" s="25"/>
      <c r="H59" s="25"/>
      <c r="I59" s="25"/>
      <c r="J59" s="25"/>
      <c r="K59" s="26"/>
      <c r="L59" s="26"/>
      <c r="M59" s="25"/>
      <c r="N59" s="25"/>
      <c r="O59" s="26"/>
      <c r="P59" s="25"/>
      <c r="Q59" s="25"/>
      <c r="R59" s="63"/>
      <c r="S59" s="25"/>
      <c r="U59" s="11" t="s">
        <v>218</v>
      </c>
      <c r="V59" s="43">
        <f>IFERROR(GETPIVOTDATA("Microbiology Test Sent",$AS$2,"Microbiology Test Sent","Urinalysis and reflex culture and sensitivities")/V52*10000,0)</f>
        <v>32.608695652173914</v>
      </c>
      <c r="X59" s="41" t="s">
        <v>104</v>
      </c>
      <c r="Y59" s="47">
        <f>IFERROR(GETPIVOTDATA("Diagnosis",$X$2,"Diagnosis","bronchitis or tracheobronchitis")/V52*10000,0)</f>
        <v>0</v>
      </c>
    </row>
    <row r="60" spans="1:25" ht="15" customHeight="1" x14ac:dyDescent="0.35">
      <c r="A60" s="25"/>
      <c r="B60" s="25"/>
      <c r="C60" s="25"/>
      <c r="D60" s="25"/>
      <c r="E60" s="26"/>
      <c r="F60" s="26"/>
      <c r="G60" s="25"/>
      <c r="H60" s="25"/>
      <c r="I60" s="25"/>
      <c r="J60" s="25"/>
      <c r="K60" s="26"/>
      <c r="L60" s="26"/>
      <c r="M60" s="25"/>
      <c r="N60" s="25"/>
      <c r="O60" s="26"/>
      <c r="P60" s="25"/>
      <c r="Q60" s="25"/>
      <c r="R60" s="63"/>
      <c r="S60" s="25"/>
      <c r="U60" s="11"/>
      <c r="V60" s="10"/>
      <c r="X60" s="41" t="s">
        <v>107</v>
      </c>
      <c r="Y60" s="47">
        <f>IFERROR(GETPIVOTDATA("Diagnosis",$X$2,"Diagnosis","common cold syndrome or pharyngitis")/V52*10000,0)</f>
        <v>0</v>
      </c>
    </row>
    <row r="61" spans="1:25" ht="15" customHeight="1" x14ac:dyDescent="0.35">
      <c r="A61" s="25"/>
      <c r="B61" s="25"/>
      <c r="C61" s="25"/>
      <c r="D61" s="25"/>
      <c r="E61" s="26"/>
      <c r="F61" s="26"/>
      <c r="G61" s="25"/>
      <c r="H61" s="25"/>
      <c r="I61" s="25"/>
      <c r="J61" s="25"/>
      <c r="K61" s="26"/>
      <c r="L61" s="26"/>
      <c r="M61" s="25"/>
      <c r="N61" s="25"/>
      <c r="O61" s="26"/>
      <c r="P61" s="25"/>
      <c r="Q61" s="25"/>
      <c r="R61" s="63"/>
      <c r="S61" s="25"/>
      <c r="X61" s="33" t="s">
        <v>88</v>
      </c>
      <c r="Y61" s="42">
        <f>IFERROR(GETPIVOTDATA("Diagnosis",$X$2,"Diagnosis","cellulitis, soft tissue, or wound infection")/V52*10000,0)</f>
        <v>0</v>
      </c>
    </row>
    <row r="62" spans="1:25" ht="15" customHeight="1" x14ac:dyDescent="0.35">
      <c r="A62" s="25"/>
      <c r="B62" s="25"/>
      <c r="C62" s="25"/>
      <c r="D62" s="25"/>
      <c r="E62" s="26"/>
      <c r="F62" s="26"/>
      <c r="G62" s="25"/>
      <c r="H62" s="25"/>
      <c r="I62" s="25"/>
      <c r="J62" s="25"/>
      <c r="K62" s="26"/>
      <c r="L62" s="26"/>
      <c r="M62" s="25"/>
      <c r="N62" s="25"/>
      <c r="O62" s="26"/>
      <c r="P62" s="25"/>
      <c r="Q62" s="25"/>
      <c r="R62" s="63"/>
      <c r="S62" s="25"/>
      <c r="X62" s="34" t="s">
        <v>97</v>
      </c>
      <c r="Y62" s="42">
        <f>SUMIF(Y63:Y65,"&gt;0")</f>
        <v>10.869565217391305</v>
      </c>
    </row>
    <row r="63" spans="1:25" ht="15" customHeight="1" x14ac:dyDescent="0.35">
      <c r="A63" s="25"/>
      <c r="B63" s="25"/>
      <c r="C63" s="25"/>
      <c r="D63" s="25"/>
      <c r="E63" s="26"/>
      <c r="F63" s="26"/>
      <c r="G63" s="25"/>
      <c r="H63" s="25"/>
      <c r="I63" s="25"/>
      <c r="J63" s="25"/>
      <c r="K63" s="26"/>
      <c r="L63" s="26"/>
      <c r="M63" s="25"/>
      <c r="N63" s="25"/>
      <c r="O63" s="26"/>
      <c r="P63" s="25"/>
      <c r="Q63" s="25"/>
      <c r="R63" s="63"/>
      <c r="S63" s="25"/>
      <c r="X63" s="41" t="s">
        <v>232</v>
      </c>
      <c r="Y63" s="47">
        <f>IFERROR(GETPIVOTDATA("Diagnosis",$X$2,"Diagnosis","Clostridium difficle infection")/V52*10000,0)</f>
        <v>10.869565217391305</v>
      </c>
    </row>
    <row r="64" spans="1:25" ht="15" customHeight="1" x14ac:dyDescent="0.35">
      <c r="A64" s="25"/>
      <c r="B64" s="25"/>
      <c r="C64" s="25"/>
      <c r="D64" s="25"/>
      <c r="E64" s="26"/>
      <c r="F64" s="26"/>
      <c r="G64" s="25"/>
      <c r="H64" s="25"/>
      <c r="I64" s="25"/>
      <c r="J64" s="25"/>
      <c r="K64" s="26"/>
      <c r="L64" s="26"/>
      <c r="M64" s="25"/>
      <c r="N64" s="25"/>
      <c r="O64" s="26"/>
      <c r="P64" s="25"/>
      <c r="Q64" s="25"/>
      <c r="R64" s="63"/>
      <c r="S64" s="25"/>
      <c r="X64" s="41" t="s">
        <v>82</v>
      </c>
      <c r="Y64" s="47">
        <f>IFERROR(GETPIVOTDATA("Diagnosis",$X$2,"Diagnosis","gastroenteritis")/V52*10000,0)</f>
        <v>0</v>
      </c>
    </row>
    <row r="65" spans="1:25" ht="15" customHeight="1" x14ac:dyDescent="0.35">
      <c r="A65" s="25"/>
      <c r="B65" s="25"/>
      <c r="C65" s="25"/>
      <c r="D65" s="25"/>
      <c r="E65" s="26"/>
      <c r="F65" s="26"/>
      <c r="G65" s="25"/>
      <c r="H65" s="25"/>
      <c r="I65" s="25"/>
      <c r="J65" s="25"/>
      <c r="K65" s="26"/>
      <c r="L65" s="26"/>
      <c r="M65" s="25"/>
      <c r="N65" s="25"/>
      <c r="O65" s="26"/>
      <c r="P65" s="25"/>
      <c r="Q65" s="25"/>
      <c r="R65" s="63"/>
      <c r="S65" s="25"/>
      <c r="X65" s="41" t="s">
        <v>110</v>
      </c>
      <c r="Y65" s="47">
        <f>IFERROR(GETPIVOTDATA("Diagnosis",$X$2,"Diagnosis","norovirus gastroenteritis")/V54*10000,0)</f>
        <v>0</v>
      </c>
    </row>
    <row r="66" spans="1:25" ht="15" customHeight="1" x14ac:dyDescent="0.35">
      <c r="A66" s="25"/>
      <c r="B66" s="25"/>
      <c r="C66" s="25"/>
      <c r="D66" s="25"/>
      <c r="E66" s="26"/>
      <c r="F66" s="26"/>
      <c r="G66" s="25"/>
      <c r="H66" s="25"/>
      <c r="I66" s="25"/>
      <c r="J66" s="25"/>
      <c r="K66" s="26"/>
      <c r="L66" s="26"/>
      <c r="M66" s="25"/>
      <c r="N66" s="25"/>
      <c r="O66" s="26"/>
      <c r="P66" s="25"/>
      <c r="Q66" s="25"/>
      <c r="R66" s="63"/>
      <c r="S66" s="25"/>
    </row>
    <row r="67" spans="1:25" ht="15" customHeight="1" x14ac:dyDescent="0.35">
      <c r="A67" s="25"/>
      <c r="B67" s="25"/>
      <c r="C67" s="25"/>
      <c r="D67" s="25"/>
      <c r="E67" s="26"/>
      <c r="F67" s="26"/>
      <c r="G67" s="25"/>
      <c r="H67" s="25"/>
      <c r="I67" s="25"/>
      <c r="J67" s="25"/>
      <c r="K67" s="26"/>
      <c r="L67" s="26"/>
      <c r="M67" s="25"/>
      <c r="N67" s="25"/>
      <c r="O67" s="26"/>
      <c r="P67" s="25"/>
      <c r="Q67" s="25"/>
      <c r="R67" s="63"/>
      <c r="S67" s="25"/>
    </row>
    <row r="68" spans="1:25" ht="15" customHeight="1" x14ac:dyDescent="0.35">
      <c r="A68" s="25"/>
      <c r="B68" s="25"/>
      <c r="C68" s="25"/>
      <c r="D68" s="25"/>
      <c r="E68" s="26"/>
      <c r="F68" s="26"/>
      <c r="G68" s="25"/>
      <c r="H68" s="25"/>
      <c r="I68" s="25"/>
      <c r="J68" s="25"/>
      <c r="K68" s="26"/>
      <c r="L68" s="26"/>
      <c r="M68" s="25"/>
      <c r="N68" s="25"/>
      <c r="O68" s="26"/>
      <c r="P68" s="25"/>
      <c r="Q68" s="25"/>
      <c r="R68" s="63"/>
      <c r="S68" s="25"/>
    </row>
    <row r="69" spans="1:25" ht="15" customHeight="1" x14ac:dyDescent="0.35">
      <c r="A69" s="25"/>
      <c r="B69" s="25"/>
      <c r="C69" s="25"/>
      <c r="D69" s="25"/>
      <c r="E69" s="26"/>
      <c r="F69" s="26"/>
      <c r="G69" s="25"/>
      <c r="H69" s="25"/>
      <c r="I69" s="25"/>
      <c r="J69" s="25"/>
      <c r="K69" s="26"/>
      <c r="L69" s="26"/>
      <c r="M69" s="25"/>
      <c r="N69" s="25"/>
      <c r="O69" s="26"/>
      <c r="P69" s="25"/>
      <c r="Q69" s="25"/>
      <c r="R69" s="63"/>
      <c r="S69" s="25"/>
    </row>
    <row r="70" spans="1:25" ht="15" customHeight="1" x14ac:dyDescent="0.35">
      <c r="A70" s="25"/>
      <c r="B70" s="25"/>
      <c r="C70" s="25"/>
      <c r="D70" s="25"/>
      <c r="E70" s="26"/>
      <c r="F70" s="26"/>
      <c r="G70" s="25"/>
      <c r="H70" s="25"/>
      <c r="I70" s="25"/>
      <c r="J70" s="25"/>
      <c r="K70" s="26"/>
      <c r="L70" s="26"/>
      <c r="M70" s="25"/>
      <c r="N70" s="25"/>
      <c r="O70" s="26"/>
      <c r="P70" s="25"/>
      <c r="Q70" s="25"/>
      <c r="R70" s="63"/>
      <c r="S70" s="25"/>
    </row>
    <row r="71" spans="1:25" ht="15" customHeight="1" x14ac:dyDescent="0.35">
      <c r="A71" s="25"/>
      <c r="B71" s="25"/>
      <c r="C71" s="25"/>
      <c r="D71" s="25"/>
      <c r="E71" s="26"/>
      <c r="F71" s="26"/>
      <c r="G71" s="25"/>
      <c r="H71" s="25"/>
      <c r="I71" s="25"/>
      <c r="J71" s="25"/>
      <c r="K71" s="26"/>
      <c r="L71" s="26"/>
      <c r="M71" s="25"/>
      <c r="N71" s="25"/>
      <c r="O71" s="26"/>
      <c r="P71" s="25"/>
      <c r="Q71" s="25"/>
      <c r="R71" s="63"/>
      <c r="S71" s="25"/>
    </row>
    <row r="72" spans="1:25" ht="15" customHeight="1" x14ac:dyDescent="0.35">
      <c r="A72" s="25"/>
      <c r="B72" s="25"/>
      <c r="C72" s="25"/>
      <c r="D72" s="25"/>
      <c r="E72" s="26"/>
      <c r="F72" s="26"/>
      <c r="G72" s="25"/>
      <c r="H72" s="25"/>
      <c r="I72" s="25"/>
      <c r="J72" s="25"/>
      <c r="K72" s="26"/>
      <c r="L72" s="26"/>
      <c r="M72" s="25"/>
      <c r="N72" s="25"/>
      <c r="O72" s="26"/>
      <c r="P72" s="25"/>
      <c r="Q72" s="25"/>
      <c r="R72" s="63"/>
      <c r="S72" s="25"/>
      <c r="Y72"/>
    </row>
    <row r="73" spans="1:25" ht="15" customHeight="1" x14ac:dyDescent="0.35">
      <c r="A73" s="25"/>
      <c r="B73" s="25"/>
      <c r="C73" s="25"/>
      <c r="D73" s="25"/>
      <c r="E73" s="26"/>
      <c r="F73" s="26"/>
      <c r="G73" s="25"/>
      <c r="H73" s="25"/>
      <c r="I73" s="25"/>
      <c r="J73" s="25"/>
      <c r="K73" s="26"/>
      <c r="L73" s="26"/>
      <c r="M73" s="25"/>
      <c r="N73" s="25"/>
      <c r="O73" s="26"/>
      <c r="P73" s="25"/>
      <c r="Q73" s="25"/>
      <c r="R73" s="63"/>
      <c r="S73" s="25"/>
      <c r="Y73"/>
    </row>
    <row r="74" spans="1:25" ht="15" customHeight="1" x14ac:dyDescent="0.35">
      <c r="A74" s="25"/>
      <c r="B74" s="25"/>
      <c r="C74" s="25"/>
      <c r="D74" s="25"/>
      <c r="E74" s="26"/>
      <c r="F74" s="26"/>
      <c r="G74" s="25"/>
      <c r="H74" s="25"/>
      <c r="I74" s="25"/>
      <c r="J74" s="25"/>
      <c r="K74" s="26"/>
      <c r="L74" s="26"/>
      <c r="M74" s="25"/>
      <c r="N74" s="25"/>
      <c r="O74" s="26"/>
      <c r="P74" s="25"/>
      <c r="Q74" s="25"/>
      <c r="R74" s="63"/>
      <c r="S74" s="25"/>
      <c r="Y74"/>
    </row>
    <row r="75" spans="1:25" ht="15" customHeight="1" x14ac:dyDescent="0.35">
      <c r="A75" s="25"/>
      <c r="B75" s="25"/>
      <c r="C75" s="25"/>
      <c r="D75" s="25"/>
      <c r="E75" s="26"/>
      <c r="F75" s="26"/>
      <c r="G75" s="25"/>
      <c r="H75" s="25"/>
      <c r="I75" s="25"/>
      <c r="J75" s="25"/>
      <c r="K75" s="26"/>
      <c r="L75" s="26"/>
      <c r="M75" s="25"/>
      <c r="N75" s="25"/>
      <c r="O75" s="26"/>
      <c r="P75" s="25"/>
      <c r="Q75" s="25"/>
      <c r="R75" s="63"/>
      <c r="S75" s="25"/>
      <c r="Y75"/>
    </row>
    <row r="76" spans="1:25" ht="15" customHeight="1" x14ac:dyDescent="0.35">
      <c r="A76" s="25"/>
      <c r="B76" s="25"/>
      <c r="C76" s="25"/>
      <c r="D76" s="25"/>
      <c r="E76" s="26"/>
      <c r="F76" s="26"/>
      <c r="G76" s="25"/>
      <c r="H76" s="25"/>
      <c r="I76" s="25"/>
      <c r="J76" s="25"/>
      <c r="K76" s="26"/>
      <c r="L76" s="26"/>
      <c r="M76" s="25"/>
      <c r="N76" s="25"/>
      <c r="O76" s="26"/>
      <c r="P76" s="25"/>
      <c r="Q76" s="25"/>
      <c r="R76" s="63"/>
      <c r="S76" s="25"/>
      <c r="Y76"/>
    </row>
    <row r="77" spans="1:25" ht="15" customHeight="1" x14ac:dyDescent="0.35">
      <c r="A77" s="25"/>
      <c r="B77" s="25"/>
      <c r="C77" s="25"/>
      <c r="D77" s="25"/>
      <c r="E77" s="26"/>
      <c r="F77" s="26"/>
      <c r="G77" s="25"/>
      <c r="H77" s="25"/>
      <c r="I77" s="25"/>
      <c r="J77" s="25"/>
      <c r="K77" s="26"/>
      <c r="L77" s="26"/>
      <c r="M77" s="25"/>
      <c r="N77" s="25"/>
      <c r="O77" s="26"/>
      <c r="P77" s="25"/>
      <c r="Q77" s="25"/>
      <c r="R77" s="63"/>
      <c r="S77" s="25"/>
      <c r="W77"/>
      <c r="X77"/>
      <c r="Y77"/>
    </row>
    <row r="78" spans="1:25" ht="15" customHeight="1" x14ac:dyDescent="0.35">
      <c r="A78" s="25"/>
      <c r="B78" s="25"/>
      <c r="C78" s="25"/>
      <c r="D78" s="25"/>
      <c r="E78" s="26"/>
      <c r="F78" s="26"/>
      <c r="G78" s="25"/>
      <c r="H78" s="25"/>
      <c r="I78" s="25"/>
      <c r="J78" s="25"/>
      <c r="K78" s="26"/>
      <c r="L78" s="26"/>
      <c r="M78" s="25"/>
      <c r="N78" s="25"/>
      <c r="O78" s="26"/>
      <c r="P78" s="25"/>
      <c r="Q78" s="25"/>
      <c r="R78" s="63"/>
      <c r="S78" s="25"/>
    </row>
    <row r="79" spans="1:25" ht="15" customHeight="1" x14ac:dyDescent="0.35">
      <c r="A79" s="25"/>
      <c r="B79" s="25"/>
      <c r="C79" s="25"/>
      <c r="D79" s="25"/>
      <c r="E79" s="26"/>
      <c r="F79" s="26"/>
      <c r="G79" s="25"/>
      <c r="H79" s="25"/>
      <c r="I79" s="25"/>
      <c r="J79" s="25"/>
      <c r="K79" s="26"/>
      <c r="L79" s="26"/>
      <c r="M79" s="25"/>
      <c r="N79" s="25"/>
      <c r="O79" s="26"/>
      <c r="P79" s="25"/>
      <c r="Q79" s="25"/>
      <c r="R79" s="63"/>
      <c r="S79" s="25"/>
    </row>
    <row r="80" spans="1:25" ht="15" customHeight="1" x14ac:dyDescent="0.35">
      <c r="A80" s="25"/>
      <c r="B80" s="25"/>
      <c r="C80" s="25"/>
      <c r="D80" s="25"/>
      <c r="E80" s="26"/>
      <c r="F80" s="26"/>
      <c r="G80" s="25"/>
      <c r="H80" s="25"/>
      <c r="I80" s="25"/>
      <c r="J80" s="25"/>
      <c r="K80" s="26"/>
      <c r="L80" s="26"/>
      <c r="M80" s="25"/>
      <c r="N80" s="25"/>
      <c r="O80" s="26"/>
      <c r="P80" s="25"/>
      <c r="Q80" s="25"/>
      <c r="R80" s="63"/>
      <c r="S80" s="25"/>
    </row>
    <row r="81" spans="1:19" ht="15" customHeight="1" x14ac:dyDescent="0.35">
      <c r="A81" s="25"/>
      <c r="B81" s="25"/>
      <c r="C81" s="25"/>
      <c r="D81" s="25"/>
      <c r="E81" s="26"/>
      <c r="F81" s="26"/>
      <c r="G81" s="25"/>
      <c r="H81" s="25"/>
      <c r="I81" s="25"/>
      <c r="J81" s="25"/>
      <c r="K81" s="26"/>
      <c r="L81" s="26"/>
      <c r="M81" s="25"/>
      <c r="N81" s="25"/>
      <c r="O81" s="26"/>
      <c r="P81" s="25"/>
      <c r="Q81" s="25"/>
      <c r="R81" s="63"/>
      <c r="S81" s="25"/>
    </row>
    <row r="82" spans="1:19" ht="15" customHeight="1" x14ac:dyDescent="0.35">
      <c r="A82" s="25"/>
      <c r="B82" s="25"/>
      <c r="C82" s="25"/>
      <c r="D82" s="25"/>
      <c r="E82" s="26"/>
      <c r="F82" s="26"/>
      <c r="G82" s="25"/>
      <c r="H82" s="25"/>
      <c r="I82" s="25"/>
      <c r="J82" s="25"/>
      <c r="K82" s="26"/>
      <c r="L82" s="26"/>
      <c r="M82" s="25"/>
      <c r="N82" s="25"/>
      <c r="O82" s="26"/>
      <c r="P82" s="25"/>
      <c r="Q82" s="25"/>
      <c r="R82" s="63"/>
      <c r="S82" s="25"/>
    </row>
    <row r="83" spans="1:19" ht="15" customHeight="1" x14ac:dyDescent="0.35">
      <c r="A83" s="25"/>
      <c r="B83" s="25"/>
      <c r="C83" s="25"/>
      <c r="D83" s="25"/>
      <c r="E83" s="26"/>
      <c r="F83" s="26"/>
      <c r="G83" s="25"/>
      <c r="H83" s="25"/>
      <c r="I83" s="25"/>
      <c r="J83" s="25"/>
      <c r="K83" s="26"/>
      <c r="L83" s="26"/>
      <c r="M83" s="25"/>
      <c r="N83" s="25"/>
      <c r="O83" s="26"/>
      <c r="P83" s="25"/>
      <c r="Q83" s="25"/>
      <c r="R83" s="63"/>
      <c r="S83" s="25"/>
    </row>
    <row r="84" spans="1:19" ht="15" customHeight="1" x14ac:dyDescent="0.35">
      <c r="A84" s="25"/>
      <c r="B84" s="25"/>
      <c r="C84" s="25"/>
      <c r="D84" s="25"/>
      <c r="E84" s="26"/>
      <c r="F84" s="26"/>
      <c r="G84" s="25"/>
      <c r="H84" s="25"/>
      <c r="I84" s="25"/>
      <c r="J84" s="25"/>
      <c r="K84" s="26"/>
      <c r="L84" s="26"/>
      <c r="M84" s="25"/>
      <c r="N84" s="25"/>
      <c r="O84" s="26"/>
      <c r="P84" s="25"/>
      <c r="Q84" s="25"/>
      <c r="R84" s="63"/>
      <c r="S84" s="25"/>
    </row>
    <row r="85" spans="1:19" ht="15" customHeight="1" x14ac:dyDescent="0.35">
      <c r="A85" s="25"/>
      <c r="B85" s="25"/>
      <c r="C85" s="25"/>
      <c r="D85" s="25"/>
      <c r="E85" s="26"/>
      <c r="F85" s="26"/>
      <c r="G85" s="25"/>
      <c r="H85" s="25"/>
      <c r="I85" s="25"/>
      <c r="J85" s="25"/>
      <c r="K85" s="26"/>
      <c r="L85" s="26"/>
      <c r="M85" s="25"/>
      <c r="N85" s="25"/>
      <c r="O85" s="26"/>
      <c r="P85" s="25"/>
      <c r="Q85" s="25"/>
      <c r="R85" s="63"/>
      <c r="S85" s="25"/>
    </row>
    <row r="86" spans="1:19" ht="15" customHeight="1" x14ac:dyDescent="0.35">
      <c r="A86" s="25"/>
      <c r="B86" s="25"/>
      <c r="C86" s="25"/>
      <c r="D86" s="25"/>
      <c r="E86" s="26"/>
      <c r="F86" s="26"/>
      <c r="G86" s="25"/>
      <c r="H86" s="25"/>
      <c r="I86" s="25"/>
      <c r="J86" s="25"/>
      <c r="K86" s="26"/>
      <c r="L86" s="26"/>
      <c r="M86" s="25"/>
      <c r="N86" s="25"/>
      <c r="O86" s="26"/>
      <c r="P86" s="25"/>
      <c r="Q86" s="25"/>
      <c r="R86" s="63"/>
      <c r="S86" s="25"/>
    </row>
    <row r="87" spans="1:19" ht="15" customHeight="1" x14ac:dyDescent="0.35">
      <c r="A87" s="25"/>
      <c r="B87" s="25"/>
      <c r="C87" s="25"/>
      <c r="D87" s="25"/>
      <c r="E87" s="26"/>
      <c r="F87" s="26"/>
      <c r="G87" s="25"/>
      <c r="H87" s="25"/>
      <c r="I87" s="25"/>
      <c r="J87" s="25"/>
      <c r="K87" s="26"/>
      <c r="L87" s="26"/>
      <c r="M87" s="25"/>
      <c r="N87" s="25"/>
      <c r="O87" s="26"/>
      <c r="P87" s="25"/>
      <c r="Q87" s="25"/>
      <c r="R87" s="63"/>
      <c r="S87" s="25"/>
    </row>
    <row r="88" spans="1:19" ht="15" customHeight="1" x14ac:dyDescent="0.35">
      <c r="A88" s="25"/>
      <c r="B88" s="25"/>
      <c r="C88" s="25"/>
      <c r="D88" s="25"/>
      <c r="E88" s="26"/>
      <c r="F88" s="26"/>
      <c r="G88" s="25"/>
      <c r="H88" s="25"/>
      <c r="I88" s="25"/>
      <c r="J88" s="25"/>
      <c r="K88" s="26"/>
      <c r="L88" s="26"/>
      <c r="M88" s="25"/>
      <c r="N88" s="25"/>
      <c r="O88" s="26"/>
      <c r="P88" s="25"/>
      <c r="Q88" s="25"/>
      <c r="R88" s="63"/>
      <c r="S88" s="25"/>
    </row>
    <row r="89" spans="1:19" ht="15" customHeight="1" x14ac:dyDescent="0.35">
      <c r="A89" s="25"/>
      <c r="B89" s="25"/>
      <c r="C89" s="25"/>
      <c r="D89" s="25"/>
      <c r="E89" s="26"/>
      <c r="F89" s="26"/>
      <c r="G89" s="25"/>
      <c r="H89" s="25"/>
      <c r="I89" s="25"/>
      <c r="J89" s="25"/>
      <c r="K89" s="26"/>
      <c r="L89" s="26"/>
      <c r="M89" s="25"/>
      <c r="N89" s="25"/>
      <c r="O89" s="26"/>
      <c r="P89" s="25"/>
      <c r="Q89" s="25"/>
      <c r="R89" s="63"/>
      <c r="S89" s="25"/>
    </row>
    <row r="90" spans="1:19" ht="15" customHeight="1" x14ac:dyDescent="0.35">
      <c r="A90" s="25"/>
      <c r="B90" s="25"/>
      <c r="C90" s="25"/>
      <c r="D90" s="25"/>
      <c r="E90" s="26"/>
      <c r="F90" s="26"/>
      <c r="G90" s="25"/>
      <c r="H90" s="25"/>
      <c r="I90" s="25"/>
      <c r="J90" s="25"/>
      <c r="K90" s="26"/>
      <c r="L90" s="26"/>
      <c r="M90" s="25"/>
      <c r="N90" s="25"/>
      <c r="O90" s="26"/>
      <c r="P90" s="25"/>
      <c r="Q90" s="25"/>
      <c r="R90" s="63"/>
      <c r="S90" s="25"/>
    </row>
    <row r="91" spans="1:19" ht="15" customHeight="1" x14ac:dyDescent="0.35">
      <c r="A91" s="25"/>
      <c r="B91" s="25"/>
      <c r="C91" s="25"/>
      <c r="D91" s="25"/>
      <c r="E91" s="26"/>
      <c r="F91" s="26"/>
      <c r="G91" s="25"/>
      <c r="H91" s="25"/>
      <c r="I91" s="25"/>
      <c r="J91" s="25"/>
      <c r="K91" s="26"/>
      <c r="L91" s="26"/>
      <c r="M91" s="25"/>
      <c r="N91" s="25"/>
      <c r="O91" s="26"/>
      <c r="P91" s="25"/>
      <c r="Q91" s="25"/>
      <c r="R91" s="63"/>
      <c r="S91" s="25"/>
    </row>
    <row r="92" spans="1:19" ht="15" customHeight="1" x14ac:dyDescent="0.35">
      <c r="A92" s="25"/>
      <c r="B92" s="25"/>
      <c r="C92" s="25"/>
      <c r="D92" s="25"/>
      <c r="E92" s="26"/>
      <c r="F92" s="26"/>
      <c r="G92" s="25"/>
      <c r="H92" s="25"/>
      <c r="I92" s="25"/>
      <c r="J92" s="25"/>
      <c r="K92" s="26"/>
      <c r="L92" s="26"/>
      <c r="M92" s="25"/>
      <c r="N92" s="25"/>
      <c r="O92" s="26"/>
      <c r="P92" s="25"/>
      <c r="Q92" s="25"/>
      <c r="R92" s="63"/>
      <c r="S92" s="25"/>
    </row>
    <row r="93" spans="1:19" ht="15" customHeight="1" x14ac:dyDescent="0.35">
      <c r="A93" s="25"/>
      <c r="B93" s="25"/>
      <c r="C93" s="25"/>
      <c r="D93" s="25"/>
      <c r="E93" s="26"/>
      <c r="F93" s="26"/>
      <c r="G93" s="25"/>
      <c r="H93" s="25"/>
      <c r="I93" s="25"/>
      <c r="J93" s="25"/>
      <c r="K93" s="26"/>
      <c r="L93" s="26"/>
      <c r="M93" s="25"/>
      <c r="N93" s="25"/>
      <c r="O93" s="26"/>
      <c r="P93" s="25"/>
      <c r="Q93" s="25"/>
      <c r="R93" s="63"/>
      <c r="S93" s="25"/>
    </row>
    <row r="94" spans="1:19" ht="15" customHeight="1" x14ac:dyDescent="0.35">
      <c r="A94" s="25"/>
      <c r="B94" s="25"/>
      <c r="C94" s="25"/>
      <c r="D94" s="25"/>
      <c r="E94" s="26"/>
      <c r="F94" s="26"/>
      <c r="G94" s="25"/>
      <c r="H94" s="25"/>
      <c r="I94" s="25"/>
      <c r="J94" s="25"/>
      <c r="K94" s="26"/>
      <c r="L94" s="26"/>
      <c r="M94" s="25"/>
      <c r="N94" s="25"/>
      <c r="O94" s="26"/>
      <c r="P94" s="25"/>
      <c r="Q94" s="25"/>
      <c r="R94" s="63"/>
      <c r="S94" s="25"/>
    </row>
    <row r="95" spans="1:19" ht="15" customHeight="1" x14ac:dyDescent="0.35">
      <c r="A95" s="25"/>
      <c r="B95" s="25"/>
      <c r="C95" s="25"/>
      <c r="D95" s="25"/>
      <c r="E95" s="26"/>
      <c r="F95" s="26"/>
      <c r="G95" s="25"/>
      <c r="H95" s="25"/>
      <c r="I95" s="25"/>
      <c r="J95" s="25"/>
      <c r="K95" s="26"/>
      <c r="L95" s="26"/>
      <c r="M95" s="25"/>
      <c r="N95" s="25"/>
      <c r="O95" s="26"/>
      <c r="P95" s="25"/>
      <c r="Q95" s="25"/>
      <c r="R95" s="63"/>
      <c r="S95" s="25"/>
    </row>
    <row r="96" spans="1:19" ht="15" customHeight="1" x14ac:dyDescent="0.35">
      <c r="A96" s="25"/>
      <c r="B96" s="25"/>
      <c r="C96" s="25"/>
      <c r="D96" s="25"/>
      <c r="E96" s="26"/>
      <c r="F96" s="26"/>
      <c r="G96" s="25"/>
      <c r="H96" s="25"/>
      <c r="I96" s="25"/>
      <c r="J96" s="25"/>
      <c r="K96" s="26"/>
      <c r="L96" s="26"/>
      <c r="M96" s="25"/>
      <c r="N96" s="25"/>
      <c r="O96" s="26"/>
      <c r="P96" s="25"/>
      <c r="Q96" s="25"/>
      <c r="R96" s="63"/>
      <c r="S96" s="25"/>
    </row>
    <row r="97" spans="1:19" ht="15" customHeight="1" x14ac:dyDescent="0.35">
      <c r="A97" s="25"/>
      <c r="B97" s="25"/>
      <c r="C97" s="25"/>
      <c r="D97" s="25"/>
      <c r="E97" s="26"/>
      <c r="F97" s="26"/>
      <c r="G97" s="25"/>
      <c r="H97" s="25"/>
      <c r="I97" s="25"/>
      <c r="J97" s="25"/>
      <c r="K97" s="26"/>
      <c r="L97" s="26"/>
      <c r="M97" s="25"/>
      <c r="N97" s="25"/>
      <c r="O97" s="26"/>
      <c r="P97" s="25"/>
      <c r="Q97" s="25"/>
      <c r="R97" s="63"/>
      <c r="S97" s="25"/>
    </row>
    <row r="98" spans="1:19" ht="15" customHeight="1" x14ac:dyDescent="0.35">
      <c r="A98" s="25"/>
      <c r="B98" s="25"/>
      <c r="C98" s="25"/>
      <c r="D98" s="25"/>
      <c r="E98" s="26"/>
      <c r="F98" s="26"/>
      <c r="G98" s="25"/>
      <c r="H98" s="25"/>
      <c r="I98" s="25"/>
      <c r="J98" s="25"/>
      <c r="K98" s="26"/>
      <c r="L98" s="26"/>
      <c r="M98" s="25"/>
      <c r="N98" s="25"/>
      <c r="O98" s="26"/>
      <c r="P98" s="25"/>
      <c r="Q98" s="25"/>
      <c r="R98" s="63"/>
      <c r="S98" s="25"/>
    </row>
    <row r="99" spans="1:19" ht="15" customHeight="1" x14ac:dyDescent="0.35">
      <c r="A99" s="25"/>
      <c r="B99" s="25"/>
      <c r="C99" s="25"/>
      <c r="D99" s="25"/>
      <c r="E99" s="26"/>
      <c r="F99" s="26"/>
      <c r="G99" s="25"/>
      <c r="H99" s="25"/>
      <c r="I99" s="25"/>
      <c r="J99" s="25"/>
      <c r="K99" s="26"/>
      <c r="L99" s="26"/>
      <c r="M99" s="25"/>
      <c r="N99" s="25"/>
      <c r="O99" s="26"/>
      <c r="P99" s="25"/>
      <c r="Q99" s="25"/>
      <c r="R99" s="63"/>
      <c r="S99" s="25"/>
    </row>
    <row r="100" spans="1:19" ht="15" customHeight="1" x14ac:dyDescent="0.35">
      <c r="A100" s="25"/>
      <c r="B100" s="25"/>
      <c r="C100" s="25"/>
      <c r="D100" s="25"/>
      <c r="E100" s="26"/>
      <c r="F100" s="26"/>
      <c r="G100" s="25"/>
      <c r="H100" s="25"/>
      <c r="I100" s="25"/>
      <c r="J100" s="25"/>
      <c r="K100" s="26"/>
      <c r="L100" s="26"/>
      <c r="M100" s="25"/>
      <c r="N100" s="25"/>
      <c r="O100" s="26"/>
      <c r="P100" s="25"/>
      <c r="Q100" s="25"/>
      <c r="R100" s="63"/>
      <c r="S100" s="25"/>
    </row>
    <row r="101" spans="1:19" ht="15" customHeight="1" x14ac:dyDescent="0.35">
      <c r="A101" s="25"/>
      <c r="B101" s="25"/>
      <c r="C101" s="25"/>
      <c r="D101" s="25"/>
      <c r="E101" s="26"/>
      <c r="F101" s="26"/>
      <c r="G101" s="25"/>
      <c r="H101" s="25"/>
      <c r="I101" s="25"/>
      <c r="J101" s="25"/>
      <c r="K101" s="26"/>
      <c r="L101" s="26"/>
      <c r="M101" s="25"/>
      <c r="N101" s="25"/>
      <c r="O101" s="26"/>
      <c r="P101" s="25"/>
      <c r="Q101" s="25"/>
      <c r="R101" s="63"/>
      <c r="S101" s="25"/>
    </row>
    <row r="102" spans="1:19" ht="15" customHeight="1" x14ac:dyDescent="0.35">
      <c r="A102" s="25"/>
      <c r="B102" s="25"/>
      <c r="C102" s="25"/>
      <c r="D102" s="25"/>
      <c r="E102" s="26"/>
      <c r="F102" s="26"/>
      <c r="G102" s="25"/>
      <c r="H102" s="25"/>
      <c r="I102" s="25"/>
      <c r="J102" s="25"/>
      <c r="K102" s="26"/>
      <c r="L102" s="26"/>
      <c r="M102" s="25"/>
      <c r="N102" s="25"/>
      <c r="O102" s="26"/>
      <c r="P102" s="25"/>
      <c r="Q102" s="25"/>
      <c r="R102" s="63"/>
      <c r="S102" s="25"/>
    </row>
    <row r="103" spans="1:19" ht="15" customHeight="1" x14ac:dyDescent="0.35">
      <c r="A103" s="25"/>
      <c r="B103" s="25"/>
      <c r="C103" s="25"/>
      <c r="D103" s="25"/>
      <c r="E103" s="26"/>
      <c r="F103" s="26"/>
      <c r="G103" s="25"/>
      <c r="H103" s="25"/>
      <c r="I103" s="25"/>
      <c r="J103" s="25"/>
      <c r="K103" s="26"/>
      <c r="L103" s="26"/>
      <c r="M103" s="25"/>
      <c r="N103" s="25"/>
      <c r="O103" s="26"/>
      <c r="P103" s="25"/>
      <c r="Q103" s="25"/>
      <c r="R103" s="63"/>
      <c r="S103" s="25"/>
    </row>
    <row r="104" spans="1:19" ht="15" customHeight="1" x14ac:dyDescent="0.35">
      <c r="A104" s="25"/>
      <c r="B104" s="25"/>
      <c r="C104" s="25"/>
      <c r="D104" s="25"/>
      <c r="E104" s="26"/>
      <c r="F104" s="26"/>
      <c r="G104" s="25"/>
      <c r="H104" s="25"/>
      <c r="I104" s="25"/>
      <c r="J104" s="25"/>
      <c r="K104" s="26"/>
      <c r="L104" s="26"/>
      <c r="M104" s="25"/>
      <c r="N104" s="25"/>
      <c r="O104" s="26"/>
      <c r="P104" s="25"/>
      <c r="Q104" s="25"/>
      <c r="R104" s="63"/>
      <c r="S104" s="25"/>
    </row>
    <row r="105" spans="1:19" ht="15" customHeight="1" x14ac:dyDescent="0.35">
      <c r="A105" s="25"/>
      <c r="B105" s="25"/>
      <c r="C105" s="25"/>
      <c r="D105" s="25"/>
      <c r="E105" s="26"/>
      <c r="F105" s="26"/>
      <c r="G105" s="25"/>
      <c r="H105" s="25"/>
      <c r="I105" s="25"/>
      <c r="J105" s="25"/>
      <c r="K105" s="26"/>
      <c r="L105" s="26"/>
      <c r="M105" s="25"/>
      <c r="N105" s="25"/>
      <c r="O105" s="26"/>
      <c r="P105" s="25"/>
      <c r="Q105" s="25"/>
      <c r="R105" s="63"/>
      <c r="S105" s="25"/>
    </row>
    <row r="106" spans="1:19" ht="15" customHeight="1" x14ac:dyDescent="0.35">
      <c r="A106" s="25"/>
      <c r="B106" s="25"/>
      <c r="C106" s="25"/>
      <c r="D106" s="25"/>
      <c r="E106" s="26"/>
      <c r="F106" s="26"/>
      <c r="G106" s="25"/>
      <c r="H106" s="25"/>
      <c r="I106" s="25"/>
      <c r="J106" s="25"/>
      <c r="K106" s="26"/>
      <c r="L106" s="26"/>
      <c r="M106" s="25"/>
      <c r="N106" s="25"/>
      <c r="O106" s="26"/>
      <c r="P106" s="25"/>
      <c r="Q106" s="25"/>
      <c r="R106" s="63"/>
      <c r="S106" s="25"/>
    </row>
    <row r="107" spans="1:19" ht="15" customHeight="1" x14ac:dyDescent="0.35">
      <c r="A107" s="25"/>
      <c r="B107" s="25"/>
      <c r="C107" s="25"/>
      <c r="D107" s="25"/>
      <c r="E107" s="26"/>
      <c r="F107" s="26"/>
      <c r="G107" s="25"/>
      <c r="H107" s="25"/>
      <c r="I107" s="25"/>
      <c r="J107" s="25"/>
      <c r="K107" s="26"/>
      <c r="L107" s="26"/>
      <c r="M107" s="25"/>
      <c r="N107" s="25"/>
      <c r="O107" s="26"/>
      <c r="P107" s="25"/>
      <c r="Q107" s="25"/>
      <c r="R107" s="63"/>
      <c r="S107" s="25"/>
    </row>
    <row r="108" spans="1:19" ht="15" customHeight="1" x14ac:dyDescent="0.35">
      <c r="A108" s="25"/>
      <c r="B108" s="25"/>
      <c r="C108" s="25"/>
      <c r="D108" s="25"/>
      <c r="E108" s="26"/>
      <c r="F108" s="26"/>
      <c r="G108" s="25"/>
      <c r="H108" s="25"/>
      <c r="I108" s="25"/>
      <c r="J108" s="25"/>
      <c r="K108" s="26"/>
      <c r="L108" s="26"/>
      <c r="M108" s="25"/>
      <c r="N108" s="25"/>
      <c r="O108" s="26"/>
      <c r="P108" s="25"/>
      <c r="Q108" s="25"/>
      <c r="R108" s="63"/>
      <c r="S108" s="25"/>
    </row>
    <row r="109" spans="1:19" ht="15" customHeight="1" x14ac:dyDescent="0.35">
      <c r="A109" s="25"/>
      <c r="B109" s="25"/>
      <c r="C109" s="25"/>
      <c r="D109" s="25"/>
      <c r="E109" s="26"/>
      <c r="F109" s="26"/>
      <c r="G109" s="25"/>
      <c r="H109" s="25"/>
      <c r="I109" s="25"/>
      <c r="J109" s="25"/>
      <c r="K109" s="26"/>
      <c r="L109" s="26"/>
      <c r="M109" s="25"/>
      <c r="N109" s="25"/>
      <c r="O109" s="26"/>
      <c r="P109" s="25"/>
      <c r="Q109" s="25"/>
      <c r="R109" s="63"/>
      <c r="S109" s="25"/>
    </row>
    <row r="110" spans="1:19" ht="15" customHeight="1" x14ac:dyDescent="0.35">
      <c r="A110" s="25"/>
      <c r="B110" s="25"/>
      <c r="C110" s="25"/>
      <c r="D110" s="25"/>
      <c r="E110" s="26"/>
      <c r="F110" s="26"/>
      <c r="G110" s="25"/>
      <c r="H110" s="25"/>
      <c r="I110" s="25"/>
      <c r="J110" s="25"/>
      <c r="K110" s="26"/>
      <c r="L110" s="26"/>
      <c r="M110" s="25"/>
      <c r="N110" s="25"/>
      <c r="O110" s="26"/>
      <c r="P110" s="25"/>
      <c r="Q110" s="25"/>
      <c r="R110" s="63"/>
      <c r="S110" s="25"/>
    </row>
    <row r="111" spans="1:19" ht="15" customHeight="1" x14ac:dyDescent="0.35">
      <c r="A111" s="25"/>
      <c r="B111" s="25"/>
      <c r="C111" s="25"/>
      <c r="D111" s="25"/>
      <c r="E111" s="26"/>
      <c r="F111" s="26"/>
      <c r="G111" s="25"/>
      <c r="H111" s="25"/>
      <c r="I111" s="25"/>
      <c r="J111" s="25"/>
      <c r="K111" s="26"/>
      <c r="L111" s="26"/>
      <c r="M111" s="25"/>
      <c r="N111" s="25"/>
      <c r="O111" s="26"/>
      <c r="P111" s="25"/>
      <c r="Q111" s="25"/>
      <c r="R111" s="63"/>
      <c r="S111" s="25"/>
    </row>
    <row r="112" spans="1:19" ht="15" customHeight="1" x14ac:dyDescent="0.35">
      <c r="A112" s="25"/>
      <c r="B112" s="25"/>
      <c r="C112" s="25"/>
      <c r="D112" s="25"/>
      <c r="E112" s="26"/>
      <c r="F112" s="26"/>
      <c r="G112" s="25"/>
      <c r="H112" s="25"/>
      <c r="I112" s="25"/>
      <c r="J112" s="25"/>
      <c r="K112" s="26"/>
      <c r="L112" s="26"/>
      <c r="M112" s="25"/>
      <c r="N112" s="25"/>
      <c r="O112" s="26"/>
      <c r="P112" s="25"/>
      <c r="Q112" s="25"/>
      <c r="R112" s="63"/>
      <c r="S112" s="25"/>
    </row>
    <row r="113" spans="1:19" ht="15" customHeight="1" x14ac:dyDescent="0.35">
      <c r="A113" s="25"/>
      <c r="B113" s="25"/>
      <c r="C113" s="25"/>
      <c r="D113" s="25"/>
      <c r="E113" s="26"/>
      <c r="F113" s="26"/>
      <c r="G113" s="25"/>
      <c r="H113" s="25"/>
      <c r="I113" s="25"/>
      <c r="J113" s="25"/>
      <c r="K113" s="26"/>
      <c r="L113" s="26"/>
      <c r="M113" s="25"/>
      <c r="N113" s="25"/>
      <c r="O113" s="26"/>
      <c r="P113" s="25"/>
      <c r="Q113" s="25"/>
      <c r="R113" s="63"/>
      <c r="S113" s="25"/>
    </row>
    <row r="114" spans="1:19" ht="15" customHeight="1" x14ac:dyDescent="0.35">
      <c r="A114" s="25"/>
      <c r="B114" s="25"/>
      <c r="C114" s="25"/>
      <c r="D114" s="25"/>
      <c r="E114" s="26"/>
      <c r="F114" s="26"/>
      <c r="G114" s="25"/>
      <c r="H114" s="25"/>
      <c r="I114" s="25"/>
      <c r="J114" s="25"/>
      <c r="K114" s="26"/>
      <c r="L114" s="26"/>
      <c r="M114" s="25"/>
      <c r="N114" s="25"/>
      <c r="O114" s="26"/>
      <c r="P114" s="25"/>
      <c r="Q114" s="25"/>
      <c r="R114" s="63"/>
      <c r="S114" s="25"/>
    </row>
    <row r="115" spans="1:19" ht="15" customHeight="1" x14ac:dyDescent="0.35">
      <c r="A115" s="25"/>
      <c r="B115" s="25"/>
      <c r="C115" s="25"/>
      <c r="D115" s="25"/>
      <c r="E115" s="26"/>
      <c r="F115" s="26"/>
      <c r="G115" s="25"/>
      <c r="H115" s="25"/>
      <c r="I115" s="25"/>
      <c r="J115" s="25"/>
      <c r="K115" s="26"/>
      <c r="L115" s="26"/>
      <c r="M115" s="25"/>
      <c r="N115" s="25"/>
      <c r="O115" s="26"/>
      <c r="P115" s="25"/>
      <c r="Q115" s="25"/>
      <c r="R115" s="63"/>
      <c r="S115" s="25"/>
    </row>
    <row r="116" spans="1:19" ht="15" customHeight="1" x14ac:dyDescent="0.35">
      <c r="A116" s="25"/>
      <c r="B116" s="25"/>
      <c r="C116" s="25"/>
      <c r="D116" s="25"/>
      <c r="E116" s="26"/>
      <c r="F116" s="26"/>
      <c r="G116" s="25"/>
      <c r="H116" s="25"/>
      <c r="I116" s="25"/>
      <c r="J116" s="25"/>
      <c r="K116" s="26"/>
      <c r="L116" s="26"/>
      <c r="M116" s="25"/>
      <c r="N116" s="25"/>
      <c r="O116" s="26"/>
      <c r="P116" s="25"/>
      <c r="Q116" s="25"/>
      <c r="R116" s="63"/>
      <c r="S116" s="25"/>
    </row>
    <row r="117" spans="1:19" ht="15" customHeight="1" x14ac:dyDescent="0.35">
      <c r="A117" s="25"/>
      <c r="B117" s="25"/>
      <c r="C117" s="25"/>
      <c r="D117" s="25"/>
      <c r="E117" s="26"/>
      <c r="F117" s="26"/>
      <c r="G117" s="25"/>
      <c r="H117" s="25"/>
      <c r="I117" s="25"/>
      <c r="J117" s="25"/>
      <c r="K117" s="26"/>
      <c r="L117" s="26"/>
      <c r="M117" s="25"/>
      <c r="N117" s="25"/>
      <c r="O117" s="26"/>
      <c r="P117" s="25"/>
      <c r="Q117" s="25"/>
      <c r="R117" s="63"/>
      <c r="S117" s="25"/>
    </row>
    <row r="118" spans="1:19" ht="15" customHeight="1" x14ac:dyDescent="0.35">
      <c r="A118" s="25"/>
      <c r="B118" s="25"/>
      <c r="C118" s="25"/>
      <c r="D118" s="25"/>
      <c r="E118" s="26"/>
      <c r="F118" s="26"/>
      <c r="G118" s="25"/>
      <c r="H118" s="25"/>
      <c r="I118" s="25"/>
      <c r="J118" s="25"/>
      <c r="K118" s="26"/>
      <c r="L118" s="26"/>
      <c r="M118" s="25"/>
      <c r="N118" s="25"/>
      <c r="O118" s="26"/>
      <c r="P118" s="25"/>
      <c r="Q118" s="25"/>
      <c r="R118" s="63"/>
      <c r="S118" s="25"/>
    </row>
    <row r="119" spans="1:19" ht="15" customHeight="1" x14ac:dyDescent="0.35">
      <c r="A119" s="25"/>
      <c r="B119" s="25"/>
      <c r="C119" s="25"/>
      <c r="D119" s="25"/>
      <c r="E119" s="26"/>
      <c r="F119" s="26"/>
      <c r="G119" s="25"/>
      <c r="H119" s="25"/>
      <c r="I119" s="25"/>
      <c r="J119" s="25"/>
      <c r="K119" s="26"/>
      <c r="L119" s="26"/>
      <c r="M119" s="25"/>
      <c r="N119" s="25"/>
      <c r="O119" s="26"/>
      <c r="P119" s="25"/>
      <c r="Q119" s="25"/>
      <c r="R119" s="63"/>
      <c r="S119" s="25"/>
    </row>
    <row r="120" spans="1:19" ht="15" customHeight="1" x14ac:dyDescent="0.35">
      <c r="A120" s="25"/>
      <c r="B120" s="25"/>
      <c r="C120" s="25"/>
      <c r="D120" s="25"/>
      <c r="E120" s="26"/>
      <c r="F120" s="26"/>
      <c r="G120" s="25"/>
      <c r="H120" s="25"/>
      <c r="I120" s="25"/>
      <c r="J120" s="25"/>
      <c r="K120" s="26"/>
      <c r="L120" s="26"/>
      <c r="M120" s="25"/>
      <c r="N120" s="25"/>
      <c r="O120" s="26"/>
      <c r="P120" s="25"/>
      <c r="Q120" s="25"/>
      <c r="R120" s="63"/>
      <c r="S120" s="25"/>
    </row>
    <row r="121" spans="1:19" ht="15" customHeight="1" x14ac:dyDescent="0.35">
      <c r="A121" s="25"/>
      <c r="B121" s="25"/>
      <c r="C121" s="25"/>
      <c r="D121" s="25"/>
      <c r="E121" s="26"/>
      <c r="F121" s="26"/>
      <c r="G121" s="25"/>
      <c r="H121" s="25"/>
      <c r="I121" s="25"/>
      <c r="J121" s="25"/>
      <c r="K121" s="26"/>
      <c r="L121" s="26"/>
      <c r="M121" s="25"/>
      <c r="N121" s="25"/>
      <c r="O121" s="26"/>
      <c r="P121" s="25"/>
      <c r="Q121" s="25"/>
      <c r="R121" s="63"/>
      <c r="S121" s="25"/>
    </row>
    <row r="122" spans="1:19" ht="15" customHeight="1" x14ac:dyDescent="0.35">
      <c r="A122" s="25"/>
      <c r="B122" s="25"/>
      <c r="C122" s="25"/>
      <c r="D122" s="25"/>
      <c r="E122" s="26"/>
      <c r="F122" s="26"/>
      <c r="G122" s="25"/>
      <c r="H122" s="25"/>
      <c r="I122" s="25"/>
      <c r="J122" s="25"/>
      <c r="K122" s="26"/>
      <c r="L122" s="26"/>
      <c r="M122" s="25"/>
      <c r="N122" s="25"/>
      <c r="O122" s="26"/>
      <c r="P122" s="25"/>
      <c r="Q122" s="25"/>
      <c r="R122" s="63"/>
      <c r="S122" s="25"/>
    </row>
    <row r="123" spans="1:19" ht="15" customHeight="1" x14ac:dyDescent="0.35">
      <c r="A123" s="25"/>
      <c r="B123" s="25"/>
      <c r="C123" s="25"/>
      <c r="D123" s="25"/>
      <c r="E123" s="26"/>
      <c r="F123" s="26"/>
      <c r="G123" s="25"/>
      <c r="H123" s="25"/>
      <c r="I123" s="25"/>
      <c r="J123" s="25"/>
      <c r="K123" s="26"/>
      <c r="L123" s="26"/>
      <c r="M123" s="25"/>
      <c r="N123" s="25"/>
      <c r="O123" s="26"/>
      <c r="P123" s="25"/>
      <c r="Q123" s="25"/>
      <c r="R123" s="63"/>
      <c r="S123" s="25"/>
    </row>
    <row r="124" spans="1:19" ht="15" customHeight="1" x14ac:dyDescent="0.35">
      <c r="A124" s="25"/>
      <c r="B124" s="25"/>
      <c r="C124" s="25"/>
      <c r="D124" s="25"/>
      <c r="E124" s="26"/>
      <c r="F124" s="26"/>
      <c r="G124" s="25"/>
      <c r="H124" s="25"/>
      <c r="I124" s="25"/>
      <c r="J124" s="25"/>
      <c r="K124" s="26"/>
      <c r="L124" s="26"/>
      <c r="M124" s="25"/>
      <c r="N124" s="25"/>
      <c r="O124" s="26"/>
      <c r="P124" s="25"/>
      <c r="Q124" s="25"/>
      <c r="R124" s="63"/>
      <c r="S124" s="25"/>
    </row>
    <row r="125" spans="1:19" ht="15" customHeight="1" x14ac:dyDescent="0.35">
      <c r="A125" s="25"/>
      <c r="B125" s="25"/>
      <c r="C125" s="25"/>
      <c r="D125" s="25"/>
      <c r="E125" s="26"/>
      <c r="F125" s="26"/>
      <c r="G125" s="25"/>
      <c r="H125" s="25"/>
      <c r="I125" s="25"/>
      <c r="J125" s="25"/>
      <c r="K125" s="26"/>
      <c r="L125" s="26"/>
      <c r="M125" s="25"/>
      <c r="N125" s="25"/>
      <c r="O125" s="26"/>
      <c r="P125" s="25"/>
      <c r="Q125" s="25"/>
      <c r="R125" s="63"/>
      <c r="S125" s="25"/>
    </row>
    <row r="126" spans="1:19" ht="15" customHeight="1" x14ac:dyDescent="0.35">
      <c r="A126" s="25"/>
      <c r="B126" s="25"/>
      <c r="C126" s="25"/>
      <c r="D126" s="25"/>
      <c r="E126" s="26"/>
      <c r="F126" s="26"/>
      <c r="G126" s="25"/>
      <c r="H126" s="25"/>
      <c r="I126" s="25"/>
      <c r="J126" s="25"/>
      <c r="K126" s="26"/>
      <c r="L126" s="26"/>
      <c r="M126" s="25"/>
      <c r="N126" s="25"/>
      <c r="O126" s="26"/>
      <c r="P126" s="25"/>
      <c r="Q126" s="25"/>
      <c r="R126" s="63"/>
      <c r="S126" s="25"/>
    </row>
    <row r="127" spans="1:19" ht="15" customHeight="1" x14ac:dyDescent="0.35">
      <c r="A127" s="25"/>
      <c r="B127" s="25"/>
      <c r="C127" s="25"/>
      <c r="D127" s="25"/>
      <c r="E127" s="26"/>
      <c r="F127" s="26"/>
      <c r="G127" s="25"/>
      <c r="H127" s="25"/>
      <c r="I127" s="25"/>
      <c r="J127" s="25"/>
      <c r="K127" s="26"/>
      <c r="L127" s="26"/>
      <c r="M127" s="25"/>
      <c r="N127" s="25"/>
      <c r="O127" s="26"/>
      <c r="P127" s="25"/>
      <c r="Q127" s="25"/>
      <c r="R127" s="63"/>
      <c r="S127" s="25"/>
    </row>
    <row r="128" spans="1:19" ht="15" customHeight="1" x14ac:dyDescent="0.35">
      <c r="A128" s="25"/>
      <c r="B128" s="25"/>
      <c r="C128" s="25"/>
      <c r="D128" s="25"/>
      <c r="E128" s="26"/>
      <c r="F128" s="26"/>
      <c r="G128" s="25"/>
      <c r="H128" s="25"/>
      <c r="I128" s="25"/>
      <c r="J128" s="25"/>
      <c r="K128" s="26"/>
      <c r="L128" s="26"/>
      <c r="M128" s="25"/>
      <c r="N128" s="25"/>
      <c r="O128" s="26"/>
      <c r="P128" s="25"/>
      <c r="Q128" s="25"/>
      <c r="R128" s="63"/>
      <c r="S128" s="25"/>
    </row>
    <row r="129" spans="1:19" ht="15" customHeight="1" x14ac:dyDescent="0.35">
      <c r="A129" s="25"/>
      <c r="B129" s="25"/>
      <c r="C129" s="25"/>
      <c r="D129" s="25"/>
      <c r="E129" s="26"/>
      <c r="F129" s="26"/>
      <c r="G129" s="25"/>
      <c r="H129" s="25"/>
      <c r="I129" s="25"/>
      <c r="J129" s="25"/>
      <c r="K129" s="26"/>
      <c r="L129" s="26"/>
      <c r="M129" s="25"/>
      <c r="N129" s="25"/>
      <c r="O129" s="26"/>
      <c r="P129" s="25"/>
      <c r="Q129" s="25"/>
      <c r="R129" s="63"/>
      <c r="S129" s="25"/>
    </row>
    <row r="130" spans="1:19" ht="15" customHeight="1" x14ac:dyDescent="0.35">
      <c r="A130" s="25"/>
      <c r="B130" s="25"/>
      <c r="C130" s="25"/>
      <c r="D130" s="25"/>
      <c r="E130" s="26"/>
      <c r="F130" s="26"/>
      <c r="G130" s="25"/>
      <c r="H130" s="25"/>
      <c r="I130" s="25"/>
      <c r="J130" s="25"/>
      <c r="K130" s="26"/>
      <c r="L130" s="26"/>
      <c r="M130" s="25"/>
      <c r="N130" s="25"/>
      <c r="O130" s="26"/>
      <c r="P130" s="25"/>
      <c r="Q130" s="25"/>
      <c r="R130" s="63"/>
      <c r="S130" s="25"/>
    </row>
    <row r="131" spans="1:19" ht="15" customHeight="1" x14ac:dyDescent="0.35">
      <c r="A131" s="25"/>
      <c r="B131" s="25"/>
      <c r="C131" s="25"/>
      <c r="D131" s="25"/>
      <c r="E131" s="26"/>
      <c r="F131" s="26"/>
      <c r="G131" s="25"/>
      <c r="H131" s="25"/>
      <c r="I131" s="25"/>
      <c r="J131" s="25"/>
      <c r="K131" s="26"/>
      <c r="L131" s="26"/>
      <c r="M131" s="25"/>
      <c r="N131" s="25"/>
      <c r="O131" s="26"/>
      <c r="P131" s="25"/>
      <c r="Q131" s="25"/>
      <c r="R131" s="63"/>
      <c r="S131" s="25"/>
    </row>
    <row r="132" spans="1:19" ht="15" customHeight="1" x14ac:dyDescent="0.35">
      <c r="A132" s="25"/>
      <c r="B132" s="25"/>
      <c r="C132" s="25"/>
      <c r="D132" s="25"/>
      <c r="E132" s="26"/>
      <c r="F132" s="26"/>
      <c r="G132" s="25"/>
      <c r="H132" s="25"/>
      <c r="I132" s="25"/>
      <c r="J132" s="25"/>
      <c r="K132" s="26"/>
      <c r="L132" s="26"/>
      <c r="M132" s="25"/>
      <c r="N132" s="25"/>
      <c r="O132" s="26"/>
      <c r="P132" s="25"/>
      <c r="Q132" s="25"/>
      <c r="R132" s="63"/>
      <c r="S132" s="25"/>
    </row>
    <row r="133" spans="1:19" ht="15" customHeight="1" x14ac:dyDescent="0.35">
      <c r="A133" s="25"/>
      <c r="B133" s="25"/>
      <c r="C133" s="25"/>
      <c r="D133" s="25"/>
      <c r="E133" s="26"/>
      <c r="F133" s="26"/>
      <c r="G133" s="25"/>
      <c r="H133" s="25"/>
      <c r="I133" s="25"/>
      <c r="J133" s="25"/>
      <c r="K133" s="26"/>
      <c r="L133" s="26"/>
      <c r="M133" s="25"/>
      <c r="N133" s="25"/>
      <c r="O133" s="26"/>
      <c r="P133" s="25"/>
      <c r="Q133" s="25"/>
      <c r="R133" s="63"/>
      <c r="S133" s="25"/>
    </row>
    <row r="134" spans="1:19" ht="15" customHeight="1" x14ac:dyDescent="0.35">
      <c r="A134" s="25"/>
      <c r="B134" s="25"/>
      <c r="C134" s="25"/>
      <c r="D134" s="25"/>
      <c r="E134" s="26"/>
      <c r="F134" s="26"/>
      <c r="G134" s="25"/>
      <c r="H134" s="25"/>
      <c r="I134" s="25"/>
      <c r="J134" s="25"/>
      <c r="K134" s="26"/>
      <c r="L134" s="26"/>
      <c r="M134" s="25"/>
      <c r="N134" s="25"/>
      <c r="O134" s="26"/>
      <c r="P134" s="25"/>
      <c r="Q134" s="25"/>
      <c r="R134" s="63"/>
      <c r="S134" s="25"/>
    </row>
    <row r="135" spans="1:19" ht="15" customHeight="1" x14ac:dyDescent="0.35">
      <c r="A135" s="25"/>
      <c r="B135" s="25"/>
      <c r="C135" s="25"/>
      <c r="D135" s="25"/>
      <c r="E135" s="26"/>
      <c r="F135" s="26"/>
      <c r="G135" s="25"/>
      <c r="H135" s="25"/>
      <c r="I135" s="25"/>
      <c r="J135" s="25"/>
      <c r="K135" s="26"/>
      <c r="L135" s="26"/>
      <c r="M135" s="25"/>
      <c r="N135" s="25"/>
      <c r="O135" s="26"/>
      <c r="P135" s="25"/>
      <c r="Q135" s="25"/>
      <c r="R135" s="63"/>
      <c r="S135" s="25"/>
    </row>
    <row r="136" spans="1:19" ht="15" customHeight="1" x14ac:dyDescent="0.35">
      <c r="A136" s="25"/>
      <c r="B136" s="25"/>
      <c r="C136" s="25"/>
      <c r="D136" s="25"/>
      <c r="E136" s="26"/>
      <c r="F136" s="26"/>
      <c r="G136" s="25"/>
      <c r="H136" s="25"/>
      <c r="I136" s="25"/>
      <c r="J136" s="25"/>
      <c r="K136" s="26"/>
      <c r="L136" s="26"/>
      <c r="M136" s="25"/>
      <c r="N136" s="25"/>
      <c r="O136" s="26"/>
      <c r="P136" s="25"/>
      <c r="Q136" s="25"/>
      <c r="R136" s="63"/>
      <c r="S136" s="25"/>
    </row>
    <row r="137" spans="1:19" ht="15" customHeight="1" x14ac:dyDescent="0.35">
      <c r="A137" s="25"/>
      <c r="B137" s="25"/>
      <c r="C137" s="25"/>
      <c r="D137" s="25"/>
      <c r="E137" s="26"/>
      <c r="F137" s="26"/>
      <c r="G137" s="25"/>
      <c r="H137" s="25"/>
      <c r="I137" s="25"/>
      <c r="J137" s="25"/>
      <c r="K137" s="26"/>
      <c r="L137" s="26"/>
      <c r="M137" s="25"/>
      <c r="N137" s="25"/>
      <c r="O137" s="26"/>
      <c r="P137" s="25"/>
      <c r="Q137" s="25"/>
      <c r="R137" s="63"/>
      <c r="S137" s="25"/>
    </row>
    <row r="138" spans="1:19" ht="15" customHeight="1" x14ac:dyDescent="0.35">
      <c r="A138" s="25"/>
      <c r="B138" s="25"/>
      <c r="C138" s="25"/>
      <c r="D138" s="25"/>
      <c r="E138" s="26"/>
      <c r="F138" s="26"/>
      <c r="G138" s="25"/>
      <c r="H138" s="25"/>
      <c r="I138" s="25"/>
      <c r="J138" s="25"/>
      <c r="K138" s="26"/>
      <c r="L138" s="26"/>
      <c r="M138" s="25"/>
      <c r="N138" s="25"/>
      <c r="O138" s="26"/>
      <c r="P138" s="25"/>
      <c r="Q138" s="25"/>
      <c r="R138" s="63"/>
      <c r="S138" s="25"/>
    </row>
    <row r="139" spans="1:19" ht="15" customHeight="1" x14ac:dyDescent="0.35">
      <c r="A139" s="25"/>
      <c r="B139" s="25"/>
      <c r="C139" s="25"/>
      <c r="D139" s="25"/>
      <c r="E139" s="26"/>
      <c r="F139" s="26"/>
      <c r="G139" s="25"/>
      <c r="H139" s="25"/>
      <c r="I139" s="25"/>
      <c r="J139" s="25"/>
      <c r="K139" s="26"/>
      <c r="L139" s="26"/>
      <c r="M139" s="25"/>
      <c r="N139" s="25"/>
      <c r="O139" s="26"/>
      <c r="P139" s="25"/>
      <c r="Q139" s="25"/>
      <c r="R139" s="63"/>
      <c r="S139" s="25"/>
    </row>
    <row r="140" spans="1:19" ht="15" customHeight="1" x14ac:dyDescent="0.35">
      <c r="A140" s="25"/>
      <c r="B140" s="25"/>
      <c r="C140" s="25"/>
      <c r="D140" s="25"/>
      <c r="E140" s="26"/>
      <c r="F140" s="26"/>
      <c r="G140" s="25"/>
      <c r="H140" s="25"/>
      <c r="I140" s="25"/>
      <c r="J140" s="25"/>
      <c r="K140" s="26"/>
      <c r="L140" s="26"/>
      <c r="M140" s="25"/>
      <c r="N140" s="25"/>
      <c r="O140" s="26"/>
      <c r="P140" s="25"/>
      <c r="Q140" s="25"/>
      <c r="R140" s="63"/>
      <c r="S140" s="25"/>
    </row>
    <row r="141" spans="1:19" ht="15" customHeight="1" x14ac:dyDescent="0.35">
      <c r="A141" s="25"/>
      <c r="B141" s="25"/>
      <c r="C141" s="25"/>
      <c r="D141" s="25"/>
      <c r="E141" s="26"/>
      <c r="F141" s="26"/>
      <c r="G141" s="25"/>
      <c r="H141" s="25"/>
      <c r="I141" s="25"/>
      <c r="J141" s="25"/>
      <c r="K141" s="26"/>
      <c r="L141" s="26"/>
      <c r="M141" s="25"/>
      <c r="N141" s="25"/>
      <c r="O141" s="26"/>
      <c r="P141" s="25"/>
      <c r="Q141" s="25"/>
      <c r="R141" s="63"/>
      <c r="S141" s="25"/>
    </row>
    <row r="142" spans="1:19" ht="15" customHeight="1" x14ac:dyDescent="0.35">
      <c r="A142" s="25"/>
      <c r="B142" s="25"/>
      <c r="C142" s="25"/>
      <c r="D142" s="25"/>
      <c r="E142" s="26"/>
      <c r="F142" s="26"/>
      <c r="G142" s="25"/>
      <c r="H142" s="25"/>
      <c r="I142" s="25"/>
      <c r="J142" s="25"/>
      <c r="K142" s="26"/>
      <c r="L142" s="26"/>
      <c r="M142" s="25"/>
      <c r="N142" s="25"/>
      <c r="O142" s="26"/>
      <c r="P142" s="25"/>
      <c r="Q142" s="25"/>
      <c r="R142" s="63"/>
      <c r="S142" s="25"/>
    </row>
    <row r="143" spans="1:19" ht="15" customHeight="1" x14ac:dyDescent="0.35">
      <c r="A143" s="25"/>
      <c r="B143" s="25"/>
      <c r="C143" s="25"/>
      <c r="D143" s="25"/>
      <c r="E143" s="26"/>
      <c r="F143" s="26"/>
      <c r="G143" s="25"/>
      <c r="H143" s="25"/>
      <c r="I143" s="25"/>
      <c r="J143" s="25"/>
      <c r="K143" s="26"/>
      <c r="L143" s="26"/>
      <c r="M143" s="25"/>
      <c r="N143" s="25"/>
      <c r="O143" s="26"/>
      <c r="P143" s="25"/>
      <c r="Q143" s="25"/>
      <c r="R143" s="63"/>
      <c r="S143" s="25"/>
    </row>
    <row r="144" spans="1:19" ht="15" customHeight="1" x14ac:dyDescent="0.35">
      <c r="A144" s="25"/>
      <c r="B144" s="25"/>
      <c r="C144" s="25"/>
      <c r="D144" s="25"/>
      <c r="E144" s="26"/>
      <c r="F144" s="26"/>
      <c r="G144" s="25"/>
      <c r="H144" s="25"/>
      <c r="I144" s="25"/>
      <c r="J144" s="25"/>
      <c r="K144" s="26"/>
      <c r="L144" s="26"/>
      <c r="M144" s="25"/>
      <c r="N144" s="25"/>
      <c r="O144" s="26"/>
      <c r="P144" s="25"/>
      <c r="Q144" s="25"/>
      <c r="R144" s="63"/>
      <c r="S144" s="25"/>
    </row>
    <row r="145" spans="1:19" ht="15" customHeight="1" x14ac:dyDescent="0.35">
      <c r="A145" s="25"/>
      <c r="B145" s="25"/>
      <c r="C145" s="25"/>
      <c r="D145" s="25"/>
      <c r="E145" s="26"/>
      <c r="F145" s="26"/>
      <c r="G145" s="25"/>
      <c r="H145" s="25"/>
      <c r="I145" s="25"/>
      <c r="J145" s="25"/>
      <c r="K145" s="26"/>
      <c r="L145" s="26"/>
      <c r="M145" s="25"/>
      <c r="N145" s="25"/>
      <c r="O145" s="26"/>
      <c r="P145" s="25"/>
      <c r="Q145" s="25"/>
      <c r="R145" s="63"/>
      <c r="S145" s="25"/>
    </row>
    <row r="146" spans="1:19" ht="15" customHeight="1" x14ac:dyDescent="0.35">
      <c r="A146" s="25"/>
      <c r="B146" s="25"/>
      <c r="C146" s="25"/>
      <c r="D146" s="25"/>
      <c r="E146" s="26"/>
      <c r="F146" s="26"/>
      <c r="G146" s="25"/>
      <c r="H146" s="25"/>
      <c r="I146" s="25"/>
      <c r="J146" s="25"/>
      <c r="K146" s="26"/>
      <c r="L146" s="26"/>
      <c r="M146" s="25"/>
      <c r="N146" s="25"/>
      <c r="O146" s="26"/>
      <c r="P146" s="25"/>
      <c r="Q146" s="25"/>
      <c r="R146" s="63"/>
      <c r="S146" s="25"/>
    </row>
    <row r="147" spans="1:19" ht="15" customHeight="1" x14ac:dyDescent="0.35">
      <c r="A147" s="25"/>
      <c r="B147" s="25"/>
      <c r="C147" s="25"/>
      <c r="D147" s="25"/>
      <c r="E147" s="26"/>
      <c r="F147" s="26"/>
      <c r="G147" s="25"/>
      <c r="H147" s="25"/>
      <c r="I147" s="25"/>
      <c r="J147" s="25"/>
      <c r="K147" s="26"/>
      <c r="L147" s="26"/>
      <c r="M147" s="25"/>
      <c r="N147" s="25"/>
      <c r="O147" s="26"/>
      <c r="P147" s="25"/>
      <c r="Q147" s="25"/>
      <c r="R147" s="63"/>
      <c r="S147" s="25"/>
    </row>
    <row r="148" spans="1:19" ht="15" customHeight="1" x14ac:dyDescent="0.35">
      <c r="A148" s="25"/>
      <c r="B148" s="25"/>
      <c r="C148" s="25"/>
      <c r="D148" s="25"/>
      <c r="E148" s="26"/>
      <c r="F148" s="26"/>
      <c r="G148" s="25"/>
      <c r="H148" s="25"/>
      <c r="I148" s="25"/>
      <c r="J148" s="25"/>
      <c r="K148" s="26"/>
      <c r="L148" s="26"/>
      <c r="M148" s="25"/>
      <c r="N148" s="25"/>
      <c r="O148" s="26"/>
      <c r="P148" s="25"/>
      <c r="Q148" s="25"/>
      <c r="R148" s="63"/>
      <c r="S148" s="25"/>
    </row>
    <row r="149" spans="1:19" ht="15" customHeight="1" x14ac:dyDescent="0.35">
      <c r="A149" s="25"/>
      <c r="B149" s="25"/>
      <c r="C149" s="25"/>
      <c r="D149" s="25"/>
      <c r="E149" s="26"/>
      <c r="F149" s="26"/>
      <c r="G149" s="25"/>
      <c r="H149" s="25"/>
      <c r="I149" s="25"/>
      <c r="J149" s="25"/>
      <c r="K149" s="26"/>
      <c r="L149" s="26"/>
      <c r="M149" s="25"/>
      <c r="N149" s="25"/>
      <c r="O149" s="26"/>
      <c r="P149" s="25"/>
      <c r="Q149" s="25"/>
      <c r="R149" s="63"/>
      <c r="S149" s="25"/>
    </row>
    <row r="150" spans="1:19" ht="15" customHeight="1" x14ac:dyDescent="0.35">
      <c r="A150" s="25"/>
      <c r="B150" s="25"/>
      <c r="C150" s="25"/>
      <c r="D150" s="25"/>
      <c r="E150" s="26"/>
      <c r="F150" s="26"/>
      <c r="G150" s="25"/>
      <c r="H150" s="25"/>
      <c r="I150" s="25"/>
      <c r="J150" s="25"/>
      <c r="K150" s="26"/>
      <c r="L150" s="26"/>
      <c r="M150" s="25"/>
      <c r="N150" s="25"/>
      <c r="O150" s="26"/>
      <c r="P150" s="25"/>
      <c r="Q150" s="25"/>
      <c r="R150" s="63"/>
      <c r="S150" s="25"/>
    </row>
    <row r="151" spans="1:19" ht="15" customHeight="1" x14ac:dyDescent="0.35">
      <c r="A151" s="25"/>
      <c r="B151" s="25"/>
      <c r="C151" s="25"/>
      <c r="D151" s="25"/>
      <c r="E151" s="26"/>
      <c r="F151" s="26"/>
      <c r="G151" s="25"/>
      <c r="H151" s="25"/>
      <c r="I151" s="25"/>
      <c r="J151" s="25"/>
      <c r="K151" s="26"/>
      <c r="L151" s="26"/>
      <c r="M151" s="25"/>
      <c r="N151" s="25"/>
      <c r="O151" s="26"/>
      <c r="P151" s="25"/>
      <c r="Q151" s="25"/>
      <c r="R151" s="63"/>
      <c r="S151" s="25"/>
    </row>
    <row r="152" spans="1:19" ht="15" customHeight="1" x14ac:dyDescent="0.35">
      <c r="A152" s="25"/>
      <c r="B152" s="25"/>
      <c r="C152" s="25"/>
      <c r="D152" s="25"/>
      <c r="E152" s="26"/>
      <c r="F152" s="26"/>
      <c r="G152" s="25"/>
      <c r="H152" s="25"/>
      <c r="I152" s="25"/>
      <c r="J152" s="25"/>
      <c r="K152" s="26"/>
      <c r="L152" s="26"/>
      <c r="M152" s="25"/>
      <c r="N152" s="25"/>
      <c r="O152" s="26"/>
      <c r="P152" s="25"/>
      <c r="Q152" s="25"/>
      <c r="R152" s="63"/>
      <c r="S152" s="25"/>
    </row>
    <row r="153" spans="1:19" ht="15" customHeight="1" x14ac:dyDescent="0.35">
      <c r="A153" s="25"/>
      <c r="B153" s="25"/>
      <c r="C153" s="25"/>
      <c r="D153" s="25"/>
      <c r="E153" s="26"/>
      <c r="F153" s="26"/>
      <c r="G153" s="25"/>
      <c r="H153" s="25"/>
      <c r="I153" s="25"/>
      <c r="J153" s="25"/>
      <c r="K153" s="26"/>
      <c r="L153" s="26"/>
      <c r="M153" s="25"/>
      <c r="N153" s="25"/>
      <c r="O153" s="26"/>
      <c r="P153" s="25"/>
      <c r="Q153" s="25"/>
      <c r="R153" s="63"/>
      <c r="S153" s="25"/>
    </row>
    <row r="154" spans="1:19" ht="15" customHeight="1" x14ac:dyDescent="0.35">
      <c r="A154" s="25"/>
      <c r="B154" s="25"/>
      <c r="C154" s="25"/>
      <c r="D154" s="25"/>
      <c r="E154" s="26"/>
      <c r="F154" s="26"/>
      <c r="G154" s="25"/>
      <c r="H154" s="25"/>
      <c r="I154" s="25"/>
      <c r="J154" s="25"/>
      <c r="K154" s="26"/>
      <c r="L154" s="26"/>
      <c r="M154" s="25"/>
      <c r="N154" s="25"/>
      <c r="O154" s="26"/>
      <c r="P154" s="25"/>
      <c r="Q154" s="25"/>
      <c r="R154" s="63"/>
      <c r="S154" s="25"/>
    </row>
    <row r="155" spans="1:19" ht="15" customHeight="1" x14ac:dyDescent="0.35">
      <c r="A155" s="25"/>
      <c r="B155" s="25"/>
      <c r="C155" s="25"/>
      <c r="D155" s="25"/>
      <c r="E155" s="26"/>
      <c r="F155" s="26"/>
      <c r="G155" s="25"/>
      <c r="H155" s="25"/>
      <c r="I155" s="25"/>
      <c r="J155" s="25"/>
      <c r="K155" s="26"/>
      <c r="L155" s="26"/>
      <c r="M155" s="25"/>
      <c r="N155" s="25"/>
      <c r="O155" s="26"/>
      <c r="P155" s="25"/>
      <c r="Q155" s="25"/>
      <c r="R155" s="63"/>
      <c r="S155" s="25"/>
    </row>
    <row r="156" spans="1:19" ht="15" customHeight="1" x14ac:dyDescent="0.35">
      <c r="A156" s="25"/>
      <c r="B156" s="25"/>
      <c r="C156" s="25"/>
      <c r="D156" s="25"/>
      <c r="E156" s="26"/>
      <c r="F156" s="26"/>
      <c r="G156" s="25"/>
      <c r="H156" s="25"/>
      <c r="I156" s="25"/>
      <c r="J156" s="25"/>
      <c r="K156" s="26"/>
      <c r="L156" s="26"/>
      <c r="M156" s="25"/>
      <c r="N156" s="25"/>
      <c r="O156" s="26"/>
      <c r="P156" s="25"/>
      <c r="Q156" s="25"/>
      <c r="R156" s="63"/>
      <c r="S156" s="25"/>
    </row>
    <row r="157" spans="1:19" ht="15" customHeight="1" x14ac:dyDescent="0.35">
      <c r="A157" s="25"/>
      <c r="B157" s="25"/>
      <c r="C157" s="25"/>
      <c r="D157" s="25"/>
      <c r="E157" s="26"/>
      <c r="F157" s="26"/>
      <c r="G157" s="25"/>
      <c r="H157" s="25"/>
      <c r="I157" s="25"/>
      <c r="J157" s="25"/>
      <c r="K157" s="26"/>
      <c r="L157" s="26"/>
      <c r="M157" s="25"/>
      <c r="N157" s="25"/>
      <c r="O157" s="26"/>
      <c r="P157" s="25"/>
      <c r="Q157" s="25"/>
      <c r="R157" s="63"/>
      <c r="S157" s="25"/>
    </row>
    <row r="158" spans="1:19" ht="15" customHeight="1" x14ac:dyDescent="0.35">
      <c r="A158" s="25"/>
      <c r="B158" s="25"/>
      <c r="C158" s="25"/>
      <c r="D158" s="25"/>
      <c r="E158" s="26"/>
      <c r="F158" s="26"/>
      <c r="G158" s="25"/>
      <c r="H158" s="25"/>
      <c r="I158" s="25"/>
      <c r="J158" s="25"/>
      <c r="K158" s="26"/>
      <c r="L158" s="26"/>
      <c r="M158" s="25"/>
      <c r="N158" s="25"/>
      <c r="O158" s="26"/>
      <c r="P158" s="25"/>
      <c r="Q158" s="25"/>
      <c r="R158" s="63"/>
      <c r="S158" s="25"/>
    </row>
    <row r="159" spans="1:19" ht="15" customHeight="1" x14ac:dyDescent="0.35">
      <c r="A159" s="25"/>
      <c r="B159" s="25"/>
      <c r="C159" s="25"/>
      <c r="D159" s="25"/>
      <c r="E159" s="26"/>
      <c r="F159" s="26"/>
      <c r="G159" s="25"/>
      <c r="H159" s="25"/>
      <c r="I159" s="25"/>
      <c r="J159" s="25"/>
      <c r="K159" s="26"/>
      <c r="L159" s="26"/>
      <c r="M159" s="25"/>
      <c r="N159" s="25"/>
      <c r="O159" s="26"/>
      <c r="P159" s="25"/>
      <c r="Q159" s="25"/>
      <c r="R159" s="63"/>
      <c r="S159" s="25"/>
    </row>
  </sheetData>
  <mergeCells count="4">
    <mergeCell ref="U1:BI1"/>
    <mergeCell ref="U51:V51"/>
    <mergeCell ref="X51:Y51"/>
    <mergeCell ref="A1:S1"/>
  </mergeCells>
  <pageMargins left="0.7" right="0.7" top="0.75" bottom="0.75" header="0.3" footer="0.3"/>
  <pageSetup orientation="portrait" r:id="rId9"/>
  <drawing r:id="rId10"/>
  <tableParts count="3">
    <tablePart r:id="rId11"/>
    <tablePart r:id="rId12"/>
    <tablePart r:id="rId13"/>
  </tableParts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 xr:uid="{00000000-0002-0000-0600-000000000000}">
          <x14:formula1>
            <xm:f>'Dropdown Choices'!$E$2:$E$7</xm:f>
          </x14:formula1>
          <xm:sqref>I3:I158</xm:sqref>
        </x14:dataValidation>
        <x14:dataValidation type="list" allowBlank="1" showInputMessage="1" showErrorMessage="1" xr:uid="{00000000-0002-0000-0600-000002000000}">
          <x14:formula1>
            <xm:f>'Dropdown Choices'!$H$2:$H$6</xm:f>
          </x14:formula1>
          <xm:sqref>N3:N160</xm:sqref>
        </x14:dataValidation>
        <x14:dataValidation type="list" allowBlank="1" showInputMessage="1" showErrorMessage="1" xr:uid="{00000000-0002-0000-0600-000003000000}">
          <x14:formula1>
            <xm:f>'Dropdown Choices'!$I$2:$I$5</xm:f>
          </x14:formula1>
          <xm:sqref>P3:P160</xm:sqref>
        </x14:dataValidation>
        <x14:dataValidation type="list" allowBlank="1" showInputMessage="1" showErrorMessage="1" xr:uid="{00000000-0002-0000-0600-000004000000}">
          <x14:formula1>
            <xm:f>'Dropdown Choices'!$J$2:$J$6</xm:f>
          </x14:formula1>
          <xm:sqref>Q3:Q159</xm:sqref>
        </x14:dataValidation>
        <x14:dataValidation type="list" allowBlank="1" showInputMessage="1" showErrorMessage="1" xr:uid="{00000000-0002-0000-0600-000005000000}">
          <x14:formula1>
            <xm:f>'Dropdown Choices'!$K$2:$K$5</xm:f>
          </x14:formula1>
          <xm:sqref>R3:R159</xm:sqref>
        </x14:dataValidation>
        <x14:dataValidation type="list" allowBlank="1" showInputMessage="1" showErrorMessage="1" xr:uid="{00000000-0002-0000-0600-000007000000}">
          <x14:formula1>
            <xm:f>'Dropdown Choices'!$B$2:$B$57</xm:f>
          </x14:formula1>
          <xm:sqref>D3:D158</xm:sqref>
        </x14:dataValidation>
        <x14:dataValidation type="list" allowBlank="1" showInputMessage="1" showErrorMessage="1" xr:uid="{00000000-0002-0000-0600-000008000000}">
          <x14:formula1>
            <xm:f>'Dropdown Choices'!$A$2:$A$19</xm:f>
          </x14:formula1>
          <xm:sqref>C3:C158</xm:sqref>
        </x14:dataValidation>
        <x14:dataValidation type="list" allowBlank="1" showInputMessage="1" showErrorMessage="1" xr:uid="{00000000-0002-0000-0600-000001000000}">
          <x14:formula1>
            <xm:f>'Dropdown Choices'!$D$2:$D$14</xm:f>
          </x14:formula1>
          <xm:sqref>J3:J158</xm:sqref>
        </x14:dataValidation>
        <x14:dataValidation type="list" allowBlank="1" showInputMessage="1" showErrorMessage="1" xr:uid="{00000000-0002-0000-0600-000006000000}">
          <x14:formula1>
            <xm:f>'Dropdown Choices'!$G$2:$G$30</xm:f>
          </x14:formula1>
          <xm:sqref>M3:M159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9" tint="-0.249977111117893"/>
  </sheetPr>
  <dimension ref="A1:BJ157"/>
  <sheetViews>
    <sheetView zoomScale="80" zoomScaleNormal="80" workbookViewId="0">
      <pane xSplit="1" topLeftCell="L1" activePane="topRight" state="frozen"/>
      <selection pane="topRight" activeCell="M2" sqref="M1:M1048576"/>
    </sheetView>
  </sheetViews>
  <sheetFormatPr defaultColWidth="20.1796875" defaultRowHeight="15" customHeight="1" x14ac:dyDescent="0.35"/>
  <cols>
    <col min="1" max="1" width="16.7265625" style="37" customWidth="1"/>
    <col min="2" max="2" width="8.453125" style="37" bestFit="1" customWidth="1"/>
    <col min="3" max="3" width="38" style="37" bestFit="1" customWidth="1"/>
    <col min="4" max="4" width="24.26953125" style="37" customWidth="1"/>
    <col min="5" max="5" width="12" style="38" bestFit="1" customWidth="1"/>
    <col min="6" max="6" width="11.81640625" style="38" bestFit="1" customWidth="1"/>
    <col min="7" max="7" width="10.81640625" style="37" customWidth="1"/>
    <col min="8" max="8" width="12.26953125" style="37" bestFit="1" customWidth="1"/>
    <col min="9" max="9" width="12.26953125" style="37" customWidth="1"/>
    <col min="10" max="10" width="41.54296875" style="37" customWidth="1"/>
    <col min="11" max="11" width="12.7265625" style="38" customWidth="1"/>
    <col min="12" max="12" width="13" style="38" bestFit="1" customWidth="1"/>
    <col min="13" max="13" width="33.6328125" style="37" customWidth="1"/>
    <col min="14" max="14" width="27" style="37" customWidth="1"/>
    <col min="15" max="15" width="13.453125" style="38" bestFit="1" customWidth="1"/>
    <col min="16" max="16" width="15.1796875" style="37" customWidth="1"/>
    <col min="17" max="17" width="33.26953125" style="37" bestFit="1" customWidth="1"/>
    <col min="18" max="18" width="23.26953125" style="66" customWidth="1"/>
    <col min="19" max="19" width="26.1796875" style="37" customWidth="1"/>
    <col min="20" max="20" width="1.7265625" style="1" customWidth="1"/>
    <col min="21" max="21" width="43.81640625" style="1" bestFit="1" customWidth="1"/>
    <col min="22" max="22" width="16.1796875" style="1" customWidth="1"/>
    <col min="23" max="23" width="1.7265625" style="1" customWidth="1"/>
    <col min="24" max="24" width="38" style="1" bestFit="1" customWidth="1"/>
    <col min="25" max="25" width="15.7265625" style="1" customWidth="1"/>
    <col min="26" max="26" width="1.81640625" style="1" customWidth="1"/>
    <col min="27" max="27" width="25.7265625" style="1" customWidth="1"/>
    <col min="28" max="28" width="13.7265625" style="4" customWidth="1"/>
    <col min="29" max="43" width="13.7265625" style="1" customWidth="1"/>
    <col min="44" max="44" width="1.7265625" style="1" customWidth="1"/>
    <col min="45" max="45" width="43.7265625" style="1" customWidth="1"/>
    <col min="46" max="46" width="15.7265625" style="1" customWidth="1"/>
    <col min="47" max="47" width="1.7265625" style="1" customWidth="1"/>
    <col min="48" max="49" width="22.453125" style="1" customWidth="1"/>
    <col min="50" max="50" width="1.7265625" style="1" customWidth="1"/>
    <col min="51" max="51" width="18.81640625" style="1" customWidth="1"/>
    <col min="52" max="52" width="15.7265625" style="1" customWidth="1"/>
    <col min="53" max="53" width="1.7265625" style="1" customWidth="1"/>
    <col min="54" max="54" width="30.26953125" style="1" customWidth="1"/>
    <col min="55" max="55" width="11.81640625" style="1" customWidth="1"/>
    <col min="56" max="56" width="1.7265625" style="1" customWidth="1"/>
    <col min="57" max="57" width="33.26953125" style="1" bestFit="1" customWidth="1"/>
    <col min="58" max="62" width="22.26953125" style="1" customWidth="1"/>
    <col min="63" max="16384" width="20.1796875" style="1"/>
  </cols>
  <sheetData>
    <row r="1" spans="1:62" ht="30" customHeight="1" x14ac:dyDescent="0.35">
      <c r="A1" s="89" t="s">
        <v>80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U1" s="74" t="s">
        <v>38</v>
      </c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  <c r="AK1" s="74"/>
      <c r="AL1" s="74"/>
      <c r="AM1" s="74"/>
      <c r="AN1" s="74"/>
      <c r="AO1" s="74"/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</row>
    <row r="2" spans="1:62" ht="29" x14ac:dyDescent="0.35">
      <c r="A2" s="35" t="s">
        <v>102</v>
      </c>
      <c r="B2" s="35" t="s">
        <v>1</v>
      </c>
      <c r="C2" s="35" t="s">
        <v>20</v>
      </c>
      <c r="D2" s="35" t="s">
        <v>2</v>
      </c>
      <c r="E2" s="36" t="s">
        <v>3</v>
      </c>
      <c r="F2" s="36" t="s">
        <v>4</v>
      </c>
      <c r="G2" s="35" t="s">
        <v>5</v>
      </c>
      <c r="H2" s="35" t="s">
        <v>9</v>
      </c>
      <c r="I2" s="35" t="s">
        <v>215</v>
      </c>
      <c r="J2" s="35" t="s">
        <v>216</v>
      </c>
      <c r="K2" s="36" t="s">
        <v>222</v>
      </c>
      <c r="L2" s="36" t="s">
        <v>55</v>
      </c>
      <c r="M2" s="35" t="s">
        <v>6</v>
      </c>
      <c r="N2" s="35" t="s">
        <v>224</v>
      </c>
      <c r="O2" s="36" t="s">
        <v>223</v>
      </c>
      <c r="P2" s="35" t="s">
        <v>201</v>
      </c>
      <c r="Q2" s="35" t="s">
        <v>203</v>
      </c>
      <c r="R2" s="62" t="s">
        <v>228</v>
      </c>
      <c r="S2" s="67" t="s">
        <v>333</v>
      </c>
      <c r="U2" s="2" t="s">
        <v>0</v>
      </c>
      <c r="V2" s="8" t="s">
        <v>225</v>
      </c>
      <c r="W2"/>
      <c r="X2" s="7" t="s">
        <v>20</v>
      </c>
      <c r="Y2" s="8" t="s">
        <v>35</v>
      </c>
      <c r="AA2" s="48" t="s">
        <v>37</v>
      </c>
      <c r="AB2" s="5" t="s">
        <v>26</v>
      </c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S2" s="5" t="s">
        <v>217</v>
      </c>
      <c r="AT2" s="6" t="s">
        <v>35</v>
      </c>
      <c r="AU2"/>
      <c r="AV2" s="5" t="s">
        <v>2</v>
      </c>
      <c r="AW2" s="6" t="s">
        <v>36</v>
      </c>
      <c r="AY2" s="7" t="s">
        <v>201</v>
      </c>
      <c r="AZ2" s="6" t="s">
        <v>35</v>
      </c>
      <c r="BA2"/>
      <c r="BB2" s="2" t="s">
        <v>226</v>
      </c>
      <c r="BC2" t="s">
        <v>35</v>
      </c>
      <c r="BD2"/>
      <c r="BE2" s="2" t="s">
        <v>35</v>
      </c>
      <c r="BF2" s="5" t="s">
        <v>10</v>
      </c>
      <c r="BG2"/>
      <c r="BH2"/>
      <c r="BI2"/>
      <c r="BJ2"/>
    </row>
    <row r="3" spans="1:62" ht="14.5" x14ac:dyDescent="0.35">
      <c r="A3" s="25" t="s">
        <v>27</v>
      </c>
      <c r="B3" s="25" t="s">
        <v>11</v>
      </c>
      <c r="C3" s="25" t="s">
        <v>82</v>
      </c>
      <c r="D3" s="25" t="s">
        <v>148</v>
      </c>
      <c r="E3" s="26">
        <v>42557</v>
      </c>
      <c r="F3" s="26">
        <v>42561</v>
      </c>
      <c r="G3" s="25">
        <f>Jul[[#This Row],[Stop Date]]-Jul[[#This Row],[Start Date]]+1</f>
        <v>5</v>
      </c>
      <c r="H3" s="25" t="s">
        <v>354</v>
      </c>
      <c r="I3" s="29"/>
      <c r="J3" s="25" t="s">
        <v>83</v>
      </c>
      <c r="K3" s="26">
        <v>42557</v>
      </c>
      <c r="L3" s="26" t="s">
        <v>14</v>
      </c>
      <c r="M3" s="25" t="s">
        <v>221</v>
      </c>
      <c r="N3" s="29" t="s">
        <v>13</v>
      </c>
      <c r="O3" s="26">
        <v>42559</v>
      </c>
      <c r="P3" s="25" t="s">
        <v>8</v>
      </c>
      <c r="Q3" s="25" t="s">
        <v>204</v>
      </c>
      <c r="R3" s="25" t="s">
        <v>13</v>
      </c>
      <c r="S3" s="106"/>
      <c r="U3" s="3" t="s">
        <v>27</v>
      </c>
      <c r="V3">
        <v>1</v>
      </c>
      <c r="W3"/>
      <c r="X3" s="3" t="s">
        <v>82</v>
      </c>
      <c r="Y3">
        <v>1</v>
      </c>
      <c r="AA3" s="5" t="s">
        <v>2</v>
      </c>
      <c r="AB3" s="6" t="s">
        <v>354</v>
      </c>
      <c r="AC3" s="6" t="s">
        <v>342</v>
      </c>
      <c r="AD3" s="6" t="s">
        <v>12</v>
      </c>
      <c r="AE3" s="6" t="s">
        <v>24</v>
      </c>
      <c r="AF3" s="6" t="s">
        <v>346</v>
      </c>
      <c r="AG3" s="6" t="s">
        <v>23</v>
      </c>
      <c r="AH3"/>
      <c r="AI3" s="6"/>
      <c r="AJ3" s="6"/>
      <c r="AK3" s="6"/>
      <c r="AL3" s="6"/>
      <c r="AM3" s="6"/>
      <c r="AN3" s="6"/>
      <c r="AO3" s="6"/>
      <c r="AP3" s="6"/>
      <c r="AQ3" s="6"/>
      <c r="AS3" s="3" t="s">
        <v>83</v>
      </c>
      <c r="AT3">
        <v>1</v>
      </c>
      <c r="AU3"/>
      <c r="AV3" s="3" t="s">
        <v>148</v>
      </c>
      <c r="AW3">
        <v>17</v>
      </c>
      <c r="AY3" s="3" t="s">
        <v>8</v>
      </c>
      <c r="AZ3">
        <v>6</v>
      </c>
      <c r="BA3"/>
      <c r="BB3" s="3" t="s">
        <v>13</v>
      </c>
      <c r="BC3">
        <v>6</v>
      </c>
      <c r="BD3"/>
      <c r="BE3" s="5" t="s">
        <v>203</v>
      </c>
      <c r="BF3" t="s">
        <v>14</v>
      </c>
      <c r="BG3" t="s">
        <v>111</v>
      </c>
      <c r="BH3" t="s">
        <v>13</v>
      </c>
      <c r="BI3" s="6" t="s">
        <v>23</v>
      </c>
      <c r="BJ3"/>
    </row>
    <row r="4" spans="1:62" ht="15" customHeight="1" x14ac:dyDescent="0.35">
      <c r="A4" s="101" t="s">
        <v>28</v>
      </c>
      <c r="B4" s="101" t="s">
        <v>18</v>
      </c>
      <c r="C4" s="25" t="s">
        <v>115</v>
      </c>
      <c r="D4" s="25" t="s">
        <v>134</v>
      </c>
      <c r="E4" s="102">
        <v>42557</v>
      </c>
      <c r="F4" s="102">
        <v>42559</v>
      </c>
      <c r="G4" s="25">
        <f>Jul[[#This Row],[Stop Date]]-Jul[[#This Row],[Start Date]]+1</f>
        <v>3</v>
      </c>
      <c r="H4" s="101" t="s">
        <v>342</v>
      </c>
      <c r="I4" s="29"/>
      <c r="J4" s="25" t="s">
        <v>219</v>
      </c>
      <c r="K4" s="102">
        <v>42557</v>
      </c>
      <c r="L4" s="102" t="s">
        <v>14</v>
      </c>
      <c r="M4" s="25" t="s">
        <v>19</v>
      </c>
      <c r="N4" s="29" t="s">
        <v>199</v>
      </c>
      <c r="O4" s="102">
        <v>42560</v>
      </c>
      <c r="P4" s="101" t="s">
        <v>8</v>
      </c>
      <c r="Q4" s="25" t="s">
        <v>206</v>
      </c>
      <c r="R4" s="25" t="s">
        <v>111</v>
      </c>
      <c r="S4" s="106"/>
      <c r="U4" s="3" t="s">
        <v>28</v>
      </c>
      <c r="V4">
        <v>1</v>
      </c>
      <c r="W4"/>
      <c r="X4" s="3" t="s">
        <v>115</v>
      </c>
      <c r="Y4">
        <v>2</v>
      </c>
      <c r="AA4" s="3" t="s">
        <v>148</v>
      </c>
      <c r="AB4">
        <v>1</v>
      </c>
      <c r="AC4"/>
      <c r="AD4"/>
      <c r="AE4">
        <v>2</v>
      </c>
      <c r="AF4"/>
      <c r="AG4">
        <v>3</v>
      </c>
      <c r="AH4"/>
      <c r="AI4"/>
      <c r="AJ4"/>
      <c r="AK4"/>
      <c r="AL4"/>
      <c r="AM4"/>
      <c r="AN4"/>
      <c r="AO4"/>
      <c r="AP4"/>
      <c r="AQ4"/>
      <c r="AS4" s="3" t="s">
        <v>219</v>
      </c>
      <c r="AT4">
        <v>2</v>
      </c>
      <c r="AU4"/>
      <c r="AV4" s="3" t="s">
        <v>134</v>
      </c>
      <c r="AW4">
        <v>11</v>
      </c>
      <c r="AY4" s="3" t="s">
        <v>7</v>
      </c>
      <c r="AZ4">
        <v>1</v>
      </c>
      <c r="BA4"/>
      <c r="BB4" s="3" t="s">
        <v>199</v>
      </c>
      <c r="BC4">
        <v>1</v>
      </c>
      <c r="BD4"/>
      <c r="BE4" s="3" t="s">
        <v>204</v>
      </c>
      <c r="BF4">
        <v>3</v>
      </c>
      <c r="BG4"/>
      <c r="BH4">
        <v>3</v>
      </c>
      <c r="BI4">
        <v>6</v>
      </c>
      <c r="BJ4"/>
    </row>
    <row r="5" spans="1:62" ht="14.5" x14ac:dyDescent="0.35">
      <c r="A5" s="25" t="s">
        <v>29</v>
      </c>
      <c r="B5" s="25" t="s">
        <v>22</v>
      </c>
      <c r="C5" s="25" t="s">
        <v>51</v>
      </c>
      <c r="D5" s="25" t="s">
        <v>134</v>
      </c>
      <c r="E5" s="26">
        <v>42571</v>
      </c>
      <c r="F5" s="26">
        <v>42575</v>
      </c>
      <c r="G5" s="25">
        <f>Jul[[#This Row],[Stop Date]]-Jul[[#This Row],[Start Date]]+1</f>
        <v>5</v>
      </c>
      <c r="H5" s="25" t="s">
        <v>12</v>
      </c>
      <c r="I5" s="29"/>
      <c r="J5" s="25" t="s">
        <v>122</v>
      </c>
      <c r="K5" s="26" t="s">
        <v>17</v>
      </c>
      <c r="L5" s="26" t="s">
        <v>17</v>
      </c>
      <c r="M5" s="25" t="s">
        <v>220</v>
      </c>
      <c r="N5" s="29" t="s">
        <v>13</v>
      </c>
      <c r="O5" s="26" t="s">
        <v>17</v>
      </c>
      <c r="P5" s="25" t="s">
        <v>8</v>
      </c>
      <c r="Q5" s="25" t="s">
        <v>204</v>
      </c>
      <c r="R5" s="25" t="s">
        <v>14</v>
      </c>
      <c r="S5" s="106"/>
      <c r="U5" s="3" t="s">
        <v>29</v>
      </c>
      <c r="V5">
        <v>2</v>
      </c>
      <c r="W5"/>
      <c r="X5" s="3" t="s">
        <v>51</v>
      </c>
      <c r="Y5">
        <v>3</v>
      </c>
      <c r="AA5" s="3" t="s">
        <v>134</v>
      </c>
      <c r="AB5"/>
      <c r="AC5">
        <v>2</v>
      </c>
      <c r="AD5">
        <v>1</v>
      </c>
      <c r="AE5"/>
      <c r="AF5"/>
      <c r="AG5">
        <v>3</v>
      </c>
      <c r="AH5"/>
      <c r="AI5"/>
      <c r="AJ5"/>
      <c r="AK5"/>
      <c r="AL5"/>
      <c r="AM5"/>
      <c r="AN5"/>
      <c r="AO5"/>
      <c r="AP5"/>
      <c r="AQ5"/>
      <c r="AS5" s="3" t="s">
        <v>122</v>
      </c>
      <c r="AT5">
        <v>3</v>
      </c>
      <c r="AU5"/>
      <c r="AV5" s="3" t="s">
        <v>124</v>
      </c>
      <c r="AW5">
        <v>10</v>
      </c>
      <c r="AY5" s="3" t="s">
        <v>23</v>
      </c>
      <c r="AZ5">
        <v>7</v>
      </c>
      <c r="BA5"/>
      <c r="BB5" s="3" t="s">
        <v>23</v>
      </c>
      <c r="BC5">
        <v>7</v>
      </c>
      <c r="BD5"/>
      <c r="BE5" s="3" t="s">
        <v>206</v>
      </c>
      <c r="BF5"/>
      <c r="BG5">
        <v>1</v>
      </c>
      <c r="BH5"/>
      <c r="BI5">
        <v>1</v>
      </c>
      <c r="BJ5"/>
    </row>
    <row r="6" spans="1:62" ht="15" customHeight="1" x14ac:dyDescent="0.35">
      <c r="A6" s="25" t="s">
        <v>29</v>
      </c>
      <c r="B6" s="25" t="s">
        <v>22</v>
      </c>
      <c r="C6" s="25" t="s">
        <v>115</v>
      </c>
      <c r="D6" s="25" t="s">
        <v>134</v>
      </c>
      <c r="E6" s="26">
        <v>42554</v>
      </c>
      <c r="F6" s="26">
        <v>42556</v>
      </c>
      <c r="G6" s="25">
        <f>Jul[[#This Row],[Stop Date]]-Jul[[#This Row],[Start Date]]+1</f>
        <v>3</v>
      </c>
      <c r="H6" s="25" t="s">
        <v>342</v>
      </c>
      <c r="I6" s="29"/>
      <c r="J6" s="25" t="s">
        <v>219</v>
      </c>
      <c r="K6" s="26">
        <v>42554</v>
      </c>
      <c r="L6" s="26" t="s">
        <v>14</v>
      </c>
      <c r="M6" s="25" t="s">
        <v>19</v>
      </c>
      <c r="N6" s="29" t="s">
        <v>13</v>
      </c>
      <c r="O6" s="26">
        <v>42556</v>
      </c>
      <c r="P6" s="25" t="s">
        <v>8</v>
      </c>
      <c r="Q6" s="25" t="s">
        <v>204</v>
      </c>
      <c r="R6" s="25" t="s">
        <v>13</v>
      </c>
      <c r="S6" s="106"/>
      <c r="U6" s="3" t="s">
        <v>30</v>
      </c>
      <c r="V6">
        <v>1</v>
      </c>
      <c r="W6"/>
      <c r="X6" s="3" t="s">
        <v>105</v>
      </c>
      <c r="Y6">
        <v>1</v>
      </c>
      <c r="AA6" s="3" t="s">
        <v>124</v>
      </c>
      <c r="AB6"/>
      <c r="AC6"/>
      <c r="AD6"/>
      <c r="AE6"/>
      <c r="AF6">
        <v>1</v>
      </c>
      <c r="AG6">
        <v>1</v>
      </c>
      <c r="AH6"/>
      <c r="AI6"/>
      <c r="AJ6"/>
      <c r="AK6"/>
      <c r="AL6"/>
      <c r="AM6"/>
      <c r="AN6"/>
      <c r="AO6"/>
      <c r="AP6"/>
      <c r="AQ6"/>
      <c r="AS6" s="3" t="s">
        <v>73</v>
      </c>
      <c r="AT6">
        <v>1</v>
      </c>
      <c r="AU6"/>
      <c r="AV6" s="3" t="s">
        <v>23</v>
      </c>
      <c r="AW6">
        <v>38</v>
      </c>
      <c r="AY6"/>
      <c r="AZ6"/>
      <c r="BA6"/>
      <c r="BB6"/>
      <c r="BC6"/>
      <c r="BD6"/>
      <c r="BE6" s="39" t="s">
        <v>23</v>
      </c>
      <c r="BF6" s="40">
        <v>3</v>
      </c>
      <c r="BG6" s="40">
        <v>1</v>
      </c>
      <c r="BH6" s="40">
        <v>3</v>
      </c>
      <c r="BI6" s="40">
        <v>7</v>
      </c>
      <c r="BJ6"/>
    </row>
    <row r="7" spans="1:62" ht="15" customHeight="1" x14ac:dyDescent="0.35">
      <c r="A7" s="25" t="s">
        <v>30</v>
      </c>
      <c r="B7" s="25" t="s">
        <v>25</v>
      </c>
      <c r="C7" s="25" t="s">
        <v>51</v>
      </c>
      <c r="D7" s="25" t="s">
        <v>148</v>
      </c>
      <c r="E7" s="26">
        <v>42571</v>
      </c>
      <c r="F7" s="26">
        <v>42575</v>
      </c>
      <c r="G7" s="25">
        <f>Jul[[#This Row],[Stop Date]]-Jul[[#This Row],[Start Date]]+1</f>
        <v>5</v>
      </c>
      <c r="H7" s="25" t="s">
        <v>24</v>
      </c>
      <c r="I7" s="29"/>
      <c r="J7" s="25" t="s">
        <v>122</v>
      </c>
      <c r="K7" s="26" t="s">
        <v>17</v>
      </c>
      <c r="L7" s="26" t="s">
        <v>17</v>
      </c>
      <c r="M7" s="25" t="s">
        <v>220</v>
      </c>
      <c r="N7" s="29" t="s">
        <v>13</v>
      </c>
      <c r="O7" s="26" t="s">
        <v>17</v>
      </c>
      <c r="P7" s="25" t="s">
        <v>7</v>
      </c>
      <c r="Q7" s="25" t="s">
        <v>204</v>
      </c>
      <c r="R7" s="25" t="s">
        <v>14</v>
      </c>
      <c r="S7" s="106"/>
      <c r="U7" s="3" t="s">
        <v>31</v>
      </c>
      <c r="V7">
        <v>1</v>
      </c>
      <c r="W7"/>
      <c r="X7" s="3" t="s">
        <v>23</v>
      </c>
      <c r="Y7">
        <v>7</v>
      </c>
      <c r="AA7" s="3" t="s">
        <v>23</v>
      </c>
      <c r="AB7">
        <v>1</v>
      </c>
      <c r="AC7">
        <v>2</v>
      </c>
      <c r="AD7">
        <v>1</v>
      </c>
      <c r="AE7">
        <v>2</v>
      </c>
      <c r="AF7">
        <v>1</v>
      </c>
      <c r="AG7">
        <v>7</v>
      </c>
      <c r="AH7"/>
      <c r="AI7"/>
      <c r="AJ7"/>
      <c r="AK7"/>
      <c r="AL7"/>
      <c r="AM7"/>
      <c r="AN7"/>
      <c r="AO7"/>
      <c r="AP7"/>
      <c r="AQ7"/>
      <c r="AS7" s="3" t="s">
        <v>23</v>
      </c>
      <c r="AT7">
        <v>7</v>
      </c>
      <c r="AU7"/>
      <c r="AV7"/>
      <c r="AW7"/>
      <c r="AY7"/>
      <c r="AZ7"/>
      <c r="BA7"/>
      <c r="BB7"/>
      <c r="BC7"/>
      <c r="BD7"/>
      <c r="BE7"/>
      <c r="BF7"/>
      <c r="BG7"/>
      <c r="BH7"/>
      <c r="BI7"/>
      <c r="BJ7"/>
    </row>
    <row r="8" spans="1:62" ht="15" customHeight="1" x14ac:dyDescent="0.35">
      <c r="A8" s="25" t="s">
        <v>31</v>
      </c>
      <c r="B8" s="25" t="s">
        <v>48</v>
      </c>
      <c r="C8" s="25" t="s">
        <v>105</v>
      </c>
      <c r="D8" s="25" t="s">
        <v>124</v>
      </c>
      <c r="E8" s="26">
        <v>42557</v>
      </c>
      <c r="F8" s="26">
        <v>42566</v>
      </c>
      <c r="G8" s="25">
        <f>Jul[[#This Row],[Stop Date]]-Jul[[#This Row],[Start Date]]+1</f>
        <v>10</v>
      </c>
      <c r="H8" s="25" t="s">
        <v>346</v>
      </c>
      <c r="I8" s="29"/>
      <c r="J8" s="25" t="s">
        <v>73</v>
      </c>
      <c r="K8" s="26">
        <v>42557</v>
      </c>
      <c r="L8" s="26" t="s">
        <v>14</v>
      </c>
      <c r="M8" s="25" t="s">
        <v>355</v>
      </c>
      <c r="N8" s="29" t="s">
        <v>13</v>
      </c>
      <c r="O8" s="26">
        <v>42563</v>
      </c>
      <c r="P8" s="25" t="s">
        <v>8</v>
      </c>
      <c r="Q8" s="25" t="s">
        <v>204</v>
      </c>
      <c r="R8" s="25" t="s">
        <v>13</v>
      </c>
      <c r="S8" s="106"/>
      <c r="U8" s="3" t="s">
        <v>32</v>
      </c>
      <c r="V8">
        <v>1</v>
      </c>
      <c r="W8"/>
      <c r="X8"/>
      <c r="Y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S8"/>
      <c r="AT8"/>
      <c r="AU8"/>
      <c r="AV8"/>
      <c r="AW8"/>
      <c r="AY8"/>
      <c r="AZ8"/>
      <c r="BA8"/>
      <c r="BB8"/>
      <c r="BC8"/>
      <c r="BD8"/>
      <c r="BE8"/>
      <c r="BF8"/>
      <c r="BG8"/>
      <c r="BH8"/>
      <c r="BI8"/>
      <c r="BJ8"/>
    </row>
    <row r="9" spans="1:62" ht="14.5" x14ac:dyDescent="0.35">
      <c r="A9" s="25" t="s">
        <v>32</v>
      </c>
      <c r="B9" s="25" t="s">
        <v>50</v>
      </c>
      <c r="C9" s="25" t="s">
        <v>51</v>
      </c>
      <c r="D9" s="25" t="s">
        <v>148</v>
      </c>
      <c r="E9" s="26">
        <v>42558</v>
      </c>
      <c r="F9" s="26">
        <v>42564</v>
      </c>
      <c r="G9" s="25">
        <f>Jul[[#This Row],[Stop Date]]-Jul[[#This Row],[Start Date]]+1</f>
        <v>7</v>
      </c>
      <c r="H9" s="25" t="s">
        <v>24</v>
      </c>
      <c r="I9" s="29"/>
      <c r="J9" s="25" t="s">
        <v>122</v>
      </c>
      <c r="K9" s="26" t="s">
        <v>17</v>
      </c>
      <c r="L9" s="26" t="s">
        <v>17</v>
      </c>
      <c r="M9" s="25" t="s">
        <v>220</v>
      </c>
      <c r="N9" s="29" t="s">
        <v>13</v>
      </c>
      <c r="O9" s="26" t="s">
        <v>17</v>
      </c>
      <c r="P9" s="25" t="s">
        <v>8</v>
      </c>
      <c r="Q9" s="25" t="s">
        <v>204</v>
      </c>
      <c r="R9" s="25" t="s">
        <v>14</v>
      </c>
      <c r="S9" s="106"/>
      <c r="U9" s="3" t="s">
        <v>23</v>
      </c>
      <c r="V9">
        <v>7</v>
      </c>
      <c r="W9" s="40"/>
      <c r="X9"/>
      <c r="Y9"/>
      <c r="AA9"/>
      <c r="AB9"/>
      <c r="AC9"/>
      <c r="AD9"/>
      <c r="AE9"/>
      <c r="AF9"/>
      <c r="AG9"/>
      <c r="AH9" s="40"/>
      <c r="AI9" s="40"/>
      <c r="AJ9" s="40"/>
      <c r="AK9" s="40"/>
      <c r="AL9" s="40"/>
      <c r="AM9" s="40"/>
      <c r="AN9" s="40"/>
      <c r="AO9" s="40"/>
      <c r="AP9" s="40"/>
      <c r="AQ9" s="40"/>
      <c r="AS9" s="40"/>
      <c r="AT9" s="40"/>
      <c r="AU9" s="40"/>
      <c r="AV9"/>
      <c r="AW9"/>
      <c r="AY9" s="40"/>
      <c r="AZ9" s="40"/>
      <c r="BA9" s="40"/>
      <c r="BB9" s="40"/>
      <c r="BC9" s="40"/>
      <c r="BD9" s="40"/>
      <c r="BE9"/>
      <c r="BF9"/>
      <c r="BG9"/>
      <c r="BH9"/>
      <c r="BI9" s="40"/>
    </row>
    <row r="10" spans="1:62" ht="15" customHeight="1" x14ac:dyDescent="0.35">
      <c r="A10" s="25"/>
      <c r="B10" s="25"/>
      <c r="C10" s="25"/>
      <c r="D10" s="25"/>
      <c r="E10" s="26"/>
      <c r="F10" s="26"/>
      <c r="G10" s="25"/>
      <c r="H10" s="25"/>
      <c r="I10" s="25"/>
      <c r="J10" s="25"/>
      <c r="K10" s="26"/>
      <c r="L10" s="26"/>
      <c r="M10" s="25"/>
      <c r="N10" s="25"/>
      <c r="O10" s="26"/>
      <c r="P10" s="25"/>
      <c r="Q10" s="25"/>
      <c r="R10" s="63"/>
      <c r="S10" s="25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S10"/>
      <c r="AT10"/>
      <c r="AU10"/>
      <c r="AV10"/>
      <c r="AW10"/>
      <c r="AY10"/>
      <c r="AZ10"/>
      <c r="BA10"/>
      <c r="BB10"/>
      <c r="BC10"/>
      <c r="BD10"/>
      <c r="BE10"/>
      <c r="BF10"/>
      <c r="BI10"/>
    </row>
    <row r="11" spans="1:62" ht="15" customHeight="1" x14ac:dyDescent="0.35">
      <c r="A11" s="25"/>
      <c r="B11" s="25"/>
      <c r="C11" s="25"/>
      <c r="D11" s="25"/>
      <c r="E11" s="26"/>
      <c r="F11" s="26"/>
      <c r="G11" s="25"/>
      <c r="H11" s="25"/>
      <c r="I11" s="25"/>
      <c r="J11" s="25"/>
      <c r="K11" s="26"/>
      <c r="L11" s="26"/>
      <c r="M11" s="25"/>
      <c r="N11" s="25"/>
      <c r="O11" s="26"/>
      <c r="P11" s="25"/>
      <c r="Q11" s="25"/>
      <c r="R11" s="63"/>
      <c r="S11" s="25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S11"/>
      <c r="AT11"/>
      <c r="AU11"/>
      <c r="AV11"/>
      <c r="AW11"/>
      <c r="AY11"/>
      <c r="AZ11"/>
      <c r="BA11"/>
      <c r="BB11"/>
      <c r="BC11"/>
      <c r="BD11"/>
      <c r="BE11"/>
      <c r="BF11"/>
      <c r="BI11"/>
    </row>
    <row r="12" spans="1:62" ht="15" customHeight="1" x14ac:dyDescent="0.35">
      <c r="A12" s="25"/>
      <c r="B12" s="25"/>
      <c r="C12" s="25"/>
      <c r="D12" s="25"/>
      <c r="E12" s="26"/>
      <c r="F12" s="26"/>
      <c r="G12" s="25"/>
      <c r="H12" s="25"/>
      <c r="I12" s="25"/>
      <c r="J12" s="25"/>
      <c r="K12" s="26"/>
      <c r="L12" s="26"/>
      <c r="M12" s="25"/>
      <c r="N12" s="25"/>
      <c r="O12" s="26"/>
      <c r="P12" s="25"/>
      <c r="Q12" s="25"/>
      <c r="R12" s="63"/>
      <c r="S12" s="25"/>
      <c r="U12"/>
      <c r="V12"/>
      <c r="W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S12"/>
      <c r="AT12"/>
      <c r="AU12"/>
      <c r="AV12"/>
      <c r="AW12"/>
      <c r="AY12"/>
      <c r="AZ12"/>
      <c r="BA12"/>
      <c r="BB12"/>
      <c r="BC12"/>
      <c r="BD12"/>
      <c r="BE12"/>
      <c r="BF12"/>
      <c r="BI12"/>
    </row>
    <row r="13" spans="1:62" ht="15" customHeight="1" x14ac:dyDescent="0.35">
      <c r="A13" s="25"/>
      <c r="B13" s="25"/>
      <c r="C13" s="25"/>
      <c r="D13" s="25"/>
      <c r="E13" s="26"/>
      <c r="F13" s="26"/>
      <c r="G13" s="25"/>
      <c r="H13" s="25"/>
      <c r="I13" s="25"/>
      <c r="J13" s="25"/>
      <c r="K13" s="26"/>
      <c r="L13" s="26"/>
      <c r="M13" s="25"/>
      <c r="N13" s="25"/>
      <c r="O13" s="26"/>
      <c r="P13" s="25"/>
      <c r="Q13" s="25"/>
      <c r="R13" s="63"/>
      <c r="S13" s="25"/>
      <c r="T13"/>
      <c r="U13"/>
      <c r="V13"/>
      <c r="W13"/>
      <c r="Y13"/>
      <c r="Z13"/>
      <c r="AA13"/>
      <c r="AB13"/>
      <c r="AC13"/>
      <c r="AD13"/>
      <c r="AE13"/>
      <c r="AF13"/>
      <c r="AG13"/>
      <c r="AH13"/>
      <c r="AS13"/>
      <c r="AT13"/>
      <c r="AU13"/>
      <c r="AY13"/>
      <c r="AZ13"/>
      <c r="BA13"/>
      <c r="BB13"/>
      <c r="BC13"/>
      <c r="BD13"/>
      <c r="BI13"/>
    </row>
    <row r="14" spans="1:62" ht="15" customHeight="1" x14ac:dyDescent="0.35">
      <c r="A14" s="25"/>
      <c r="B14" s="25"/>
      <c r="C14" s="25"/>
      <c r="D14" s="25"/>
      <c r="E14" s="26"/>
      <c r="F14" s="26"/>
      <c r="G14" s="25"/>
      <c r="H14" s="25"/>
      <c r="I14" s="25"/>
      <c r="J14" s="25"/>
      <c r="K14" s="26"/>
      <c r="L14" s="26"/>
      <c r="M14" s="25"/>
      <c r="N14" s="25"/>
      <c r="O14" s="26"/>
      <c r="P14" s="25"/>
      <c r="Q14" s="25"/>
      <c r="R14" s="63"/>
      <c r="S14" s="25"/>
      <c r="T14"/>
      <c r="U14"/>
      <c r="V14"/>
      <c r="W14"/>
      <c r="Y14"/>
      <c r="Z14"/>
      <c r="AS14"/>
      <c r="AT14"/>
      <c r="AU14"/>
      <c r="AY14"/>
      <c r="AZ14"/>
      <c r="BA14"/>
      <c r="BB14"/>
      <c r="BC14"/>
      <c r="BD14"/>
      <c r="BI14"/>
    </row>
    <row r="15" spans="1:62" ht="15" customHeight="1" x14ac:dyDescent="0.35">
      <c r="A15" s="25"/>
      <c r="B15" s="25"/>
      <c r="C15" s="25"/>
      <c r="D15" s="25"/>
      <c r="E15" s="26"/>
      <c r="F15" s="26"/>
      <c r="G15" s="25"/>
      <c r="H15" s="25"/>
      <c r="I15" s="25"/>
      <c r="J15" s="25"/>
      <c r="K15" s="26"/>
      <c r="L15" s="26"/>
      <c r="M15" s="25"/>
      <c r="N15" s="25"/>
      <c r="O15" s="26"/>
      <c r="P15" s="25"/>
      <c r="Q15" s="25"/>
      <c r="R15" s="63"/>
      <c r="S15" s="25"/>
      <c r="T15"/>
      <c r="U15"/>
      <c r="V15"/>
      <c r="W15"/>
      <c r="Y15"/>
      <c r="Z15"/>
      <c r="AS15"/>
      <c r="AT15"/>
      <c r="AU15"/>
      <c r="AY15"/>
      <c r="AZ15"/>
      <c r="BA15"/>
      <c r="BB15"/>
      <c r="BC15"/>
      <c r="BD15"/>
      <c r="BI15"/>
    </row>
    <row r="16" spans="1:62" ht="15" customHeight="1" x14ac:dyDescent="0.35">
      <c r="A16" s="25"/>
      <c r="B16" s="25"/>
      <c r="C16" s="25"/>
      <c r="D16" s="25"/>
      <c r="E16" s="26"/>
      <c r="F16" s="26"/>
      <c r="G16" s="25"/>
      <c r="H16" s="25"/>
      <c r="I16" s="25"/>
      <c r="J16" s="25"/>
      <c r="K16" s="26"/>
      <c r="L16" s="26"/>
      <c r="M16" s="25"/>
      <c r="N16" s="25"/>
      <c r="O16" s="26"/>
      <c r="P16" s="25"/>
      <c r="Q16" s="25"/>
      <c r="R16" s="63"/>
      <c r="S16" s="25"/>
      <c r="T16"/>
      <c r="U16"/>
      <c r="V16"/>
      <c r="W16"/>
      <c r="Y16"/>
      <c r="Z16"/>
      <c r="AS16"/>
      <c r="AT16"/>
      <c r="AU16"/>
      <c r="AY16"/>
      <c r="AZ16"/>
      <c r="BA16"/>
      <c r="BB16"/>
      <c r="BC16"/>
      <c r="BD16"/>
      <c r="BI16"/>
    </row>
    <row r="17" spans="1:61" ht="15" customHeight="1" x14ac:dyDescent="0.35">
      <c r="A17" s="25"/>
      <c r="B17" s="25"/>
      <c r="C17" s="25"/>
      <c r="D17" s="25"/>
      <c r="E17" s="26"/>
      <c r="F17" s="26"/>
      <c r="G17" s="25"/>
      <c r="H17" s="25"/>
      <c r="I17" s="25"/>
      <c r="J17" s="25"/>
      <c r="K17" s="26"/>
      <c r="L17" s="26"/>
      <c r="M17" s="25"/>
      <c r="N17" s="25"/>
      <c r="O17" s="26"/>
      <c r="P17" s="25"/>
      <c r="Q17" s="25"/>
      <c r="R17" s="63"/>
      <c r="S17" s="25"/>
      <c r="T17"/>
      <c r="U17"/>
      <c r="V17"/>
      <c r="W17"/>
      <c r="Y17"/>
      <c r="Z17"/>
      <c r="AS17"/>
      <c r="AT17"/>
      <c r="AU17"/>
      <c r="AY17"/>
      <c r="AZ17"/>
      <c r="BA17"/>
      <c r="BB17"/>
      <c r="BC17"/>
      <c r="BD17"/>
      <c r="BI17"/>
    </row>
    <row r="18" spans="1:61" ht="15" customHeight="1" x14ac:dyDescent="0.35">
      <c r="A18" s="25"/>
      <c r="B18" s="25"/>
      <c r="C18" s="25"/>
      <c r="D18" s="25"/>
      <c r="E18" s="26"/>
      <c r="F18" s="26"/>
      <c r="G18" s="25"/>
      <c r="H18" s="25"/>
      <c r="I18" s="25"/>
      <c r="J18" s="25"/>
      <c r="K18" s="26"/>
      <c r="L18" s="26"/>
      <c r="M18" s="25"/>
      <c r="N18" s="25"/>
      <c r="O18" s="26"/>
      <c r="P18" s="25"/>
      <c r="Q18" s="25"/>
      <c r="R18" s="63"/>
      <c r="S18" s="25"/>
      <c r="T18"/>
      <c r="U18"/>
      <c r="V18"/>
      <c r="W18"/>
      <c r="Y18"/>
      <c r="AS18"/>
      <c r="AT18"/>
      <c r="AU18"/>
      <c r="AY18"/>
      <c r="AZ18"/>
      <c r="BA18"/>
      <c r="BB18"/>
      <c r="BC18"/>
      <c r="BD18"/>
      <c r="BI18"/>
    </row>
    <row r="19" spans="1:61" ht="15" customHeight="1" x14ac:dyDescent="0.35">
      <c r="A19" s="25"/>
      <c r="B19" s="25"/>
      <c r="C19" s="25"/>
      <c r="D19" s="25"/>
      <c r="E19" s="26"/>
      <c r="F19" s="26"/>
      <c r="G19" s="25"/>
      <c r="H19" s="25"/>
      <c r="I19" s="25"/>
      <c r="J19" s="25"/>
      <c r="K19" s="26"/>
      <c r="L19" s="26"/>
      <c r="M19" s="25"/>
      <c r="N19" s="25"/>
      <c r="O19" s="26"/>
      <c r="P19" s="25"/>
      <c r="Q19" s="25"/>
      <c r="R19" s="63"/>
      <c r="S19" s="27"/>
      <c r="T19"/>
      <c r="U19"/>
      <c r="V19"/>
      <c r="W19"/>
      <c r="AS19"/>
      <c r="AT19"/>
      <c r="AU19"/>
      <c r="AY19"/>
      <c r="AZ19"/>
      <c r="BA19"/>
      <c r="BB19"/>
      <c r="BC19"/>
      <c r="BD19"/>
      <c r="BI19"/>
    </row>
    <row r="20" spans="1:61" ht="15" customHeight="1" x14ac:dyDescent="0.35">
      <c r="A20" s="25"/>
      <c r="B20" s="25"/>
      <c r="C20" s="25"/>
      <c r="D20" s="25"/>
      <c r="E20" s="26"/>
      <c r="F20" s="26"/>
      <c r="G20" s="25"/>
      <c r="H20" s="25"/>
      <c r="I20" s="25"/>
      <c r="J20" s="25"/>
      <c r="K20" s="26"/>
      <c r="L20" s="26"/>
      <c r="M20" s="25"/>
      <c r="N20" s="25"/>
      <c r="O20" s="26"/>
      <c r="P20" s="25"/>
      <c r="Q20" s="25"/>
      <c r="R20" s="63"/>
      <c r="S20" s="27"/>
      <c r="T20"/>
      <c r="BI20"/>
    </row>
    <row r="21" spans="1:61" ht="15" customHeight="1" x14ac:dyDescent="0.35">
      <c r="A21" s="25"/>
      <c r="B21" s="25"/>
      <c r="C21" s="25"/>
      <c r="D21" s="25"/>
      <c r="E21" s="26"/>
      <c r="F21" s="26"/>
      <c r="G21" s="25"/>
      <c r="H21" s="25"/>
      <c r="I21" s="25"/>
      <c r="J21" s="25"/>
      <c r="K21" s="26"/>
      <c r="L21" s="26"/>
      <c r="M21" s="25"/>
      <c r="N21" s="25"/>
      <c r="O21" s="26"/>
      <c r="P21" s="25"/>
      <c r="Q21" s="25"/>
      <c r="R21" s="63"/>
      <c r="S21" s="27"/>
      <c r="T21"/>
      <c r="BI21"/>
    </row>
    <row r="22" spans="1:61" ht="15" customHeight="1" x14ac:dyDescent="0.35">
      <c r="A22" s="25"/>
      <c r="B22" s="25"/>
      <c r="C22" s="25"/>
      <c r="D22" s="25"/>
      <c r="E22" s="26"/>
      <c r="F22" s="26"/>
      <c r="G22" s="25"/>
      <c r="H22" s="25"/>
      <c r="I22" s="25"/>
      <c r="J22" s="25"/>
      <c r="K22" s="26"/>
      <c r="L22" s="26"/>
      <c r="M22" s="25"/>
      <c r="N22" s="25"/>
      <c r="O22" s="26"/>
      <c r="P22" s="25"/>
      <c r="Q22" s="25"/>
      <c r="R22" s="63"/>
      <c r="S22" s="27"/>
      <c r="T22"/>
    </row>
    <row r="23" spans="1:61" ht="15" customHeight="1" x14ac:dyDescent="0.35">
      <c r="A23" s="28"/>
      <c r="B23" s="29"/>
      <c r="C23" s="29"/>
      <c r="D23" s="29"/>
      <c r="E23" s="30"/>
      <c r="F23" s="30"/>
      <c r="G23" s="29"/>
      <c r="H23" s="29"/>
      <c r="I23" s="29"/>
      <c r="J23" s="29"/>
      <c r="K23" s="30"/>
      <c r="L23" s="30"/>
      <c r="M23" s="29"/>
      <c r="N23" s="29"/>
      <c r="O23" s="30"/>
      <c r="P23" s="29"/>
      <c r="Q23" s="29"/>
      <c r="R23" s="64"/>
      <c r="S23" s="27"/>
      <c r="T23"/>
    </row>
    <row r="24" spans="1:61" ht="15" customHeight="1" x14ac:dyDescent="0.35">
      <c r="A24" s="28"/>
      <c r="B24" s="29"/>
      <c r="C24" s="29"/>
      <c r="D24" s="29"/>
      <c r="E24" s="30"/>
      <c r="F24" s="30"/>
      <c r="G24" s="29"/>
      <c r="H24" s="29"/>
      <c r="I24" s="29"/>
      <c r="J24" s="29"/>
      <c r="K24" s="30"/>
      <c r="L24" s="30"/>
      <c r="M24" s="29"/>
      <c r="N24" s="29"/>
      <c r="O24" s="30"/>
      <c r="P24" s="29"/>
      <c r="Q24" s="29"/>
      <c r="R24" s="63"/>
      <c r="S24" s="27"/>
      <c r="T24"/>
    </row>
    <row r="25" spans="1:61" ht="15" customHeight="1" x14ac:dyDescent="0.35">
      <c r="A25" s="25"/>
      <c r="B25" s="25"/>
      <c r="C25" s="25"/>
      <c r="D25" s="25"/>
      <c r="E25" s="26"/>
      <c r="F25" s="26"/>
      <c r="G25" s="25"/>
      <c r="H25" s="25"/>
      <c r="I25" s="25"/>
      <c r="J25" s="25"/>
      <c r="K25" s="26"/>
      <c r="L25" s="26"/>
      <c r="M25" s="25"/>
      <c r="N25" s="25"/>
      <c r="O25" s="26"/>
      <c r="P25" s="25"/>
      <c r="Q25" s="25"/>
      <c r="R25" s="65"/>
      <c r="S25" s="27"/>
      <c r="T25"/>
    </row>
    <row r="26" spans="1:61" ht="15" customHeight="1" x14ac:dyDescent="0.35">
      <c r="A26" s="25"/>
      <c r="B26" s="25"/>
      <c r="C26" s="25"/>
      <c r="D26" s="25"/>
      <c r="E26" s="26"/>
      <c r="F26" s="26"/>
      <c r="G26" s="25"/>
      <c r="H26" s="25"/>
      <c r="I26" s="25"/>
      <c r="J26" s="25"/>
      <c r="K26" s="26"/>
      <c r="L26" s="26"/>
      <c r="M26" s="25"/>
      <c r="N26" s="25"/>
      <c r="O26" s="26"/>
      <c r="P26" s="25"/>
      <c r="Q26" s="25"/>
      <c r="R26" s="65"/>
      <c r="S26" s="27"/>
      <c r="T26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</row>
    <row r="27" spans="1:61" ht="15" customHeight="1" x14ac:dyDescent="0.35">
      <c r="A27" s="25"/>
      <c r="B27" s="25"/>
      <c r="C27" s="25"/>
      <c r="D27" s="25"/>
      <c r="E27" s="26"/>
      <c r="F27" s="26"/>
      <c r="G27" s="25"/>
      <c r="H27" s="25"/>
      <c r="I27" s="25"/>
      <c r="J27" s="25"/>
      <c r="K27" s="26"/>
      <c r="L27" s="26"/>
      <c r="M27" s="25"/>
      <c r="N27" s="25"/>
      <c r="O27" s="26"/>
      <c r="P27" s="25"/>
      <c r="Q27" s="25"/>
      <c r="R27" s="65"/>
      <c r="S27" s="27"/>
      <c r="T27"/>
    </row>
    <row r="28" spans="1:61" ht="15" customHeight="1" x14ac:dyDescent="0.35">
      <c r="A28" s="25"/>
      <c r="B28" s="25"/>
      <c r="C28" s="25"/>
      <c r="D28" s="25"/>
      <c r="E28" s="26"/>
      <c r="F28" s="26"/>
      <c r="G28" s="25"/>
      <c r="H28" s="25"/>
      <c r="I28" s="25"/>
      <c r="J28" s="25"/>
      <c r="K28" s="26"/>
      <c r="L28" s="26"/>
      <c r="M28" s="25"/>
      <c r="N28" s="25"/>
      <c r="O28" s="26"/>
      <c r="P28" s="25"/>
      <c r="Q28" s="25"/>
      <c r="R28" s="65"/>
      <c r="S28" s="27"/>
      <c r="T28"/>
    </row>
    <row r="29" spans="1:61" ht="15" customHeight="1" x14ac:dyDescent="0.35">
      <c r="A29" s="25"/>
      <c r="B29" s="25"/>
      <c r="C29" s="25"/>
      <c r="D29" s="25"/>
      <c r="E29" s="26"/>
      <c r="F29" s="26"/>
      <c r="G29" s="25"/>
      <c r="H29" s="25"/>
      <c r="I29" s="25"/>
      <c r="J29" s="25"/>
      <c r="K29" s="26"/>
      <c r="L29" s="26"/>
      <c r="M29" s="25"/>
      <c r="N29" s="25"/>
      <c r="O29" s="26"/>
      <c r="P29" s="25"/>
      <c r="Q29" s="25"/>
      <c r="R29" s="65"/>
      <c r="S29" s="27"/>
      <c r="T29"/>
    </row>
    <row r="30" spans="1:61" ht="15" customHeight="1" x14ac:dyDescent="0.35">
      <c r="A30" s="25"/>
      <c r="B30" s="25"/>
      <c r="C30" s="25"/>
      <c r="D30" s="25"/>
      <c r="E30" s="26"/>
      <c r="F30" s="26"/>
      <c r="G30" s="25"/>
      <c r="H30" s="25"/>
      <c r="I30" s="25"/>
      <c r="J30" s="25"/>
      <c r="K30" s="26"/>
      <c r="L30" s="26"/>
      <c r="M30" s="25"/>
      <c r="N30" s="25"/>
      <c r="O30" s="26"/>
      <c r="P30" s="25"/>
      <c r="Q30" s="25"/>
      <c r="R30" s="65"/>
      <c r="S30" s="27"/>
      <c r="T30"/>
    </row>
    <row r="31" spans="1:61" ht="15" customHeight="1" x14ac:dyDescent="0.35">
      <c r="A31" s="25"/>
      <c r="B31" s="25"/>
      <c r="C31" s="25"/>
      <c r="D31" s="25"/>
      <c r="E31" s="26"/>
      <c r="F31" s="26"/>
      <c r="G31" s="25"/>
      <c r="H31" s="25"/>
      <c r="I31" s="25"/>
      <c r="J31" s="25"/>
      <c r="K31" s="26"/>
      <c r="L31" s="26"/>
      <c r="M31" s="25"/>
      <c r="N31" s="25"/>
      <c r="O31" s="26"/>
      <c r="P31" s="25"/>
      <c r="Q31" s="25"/>
      <c r="R31" s="65"/>
      <c r="S31" s="27"/>
    </row>
    <row r="32" spans="1:61" ht="15" customHeight="1" x14ac:dyDescent="0.35">
      <c r="A32" s="25"/>
      <c r="B32" s="25"/>
      <c r="C32" s="25"/>
      <c r="D32" s="25"/>
      <c r="E32" s="26"/>
      <c r="F32" s="26"/>
      <c r="G32" s="25"/>
      <c r="H32" s="25"/>
      <c r="I32" s="25"/>
      <c r="J32" s="25"/>
      <c r="K32" s="26"/>
      <c r="L32" s="26"/>
      <c r="M32" s="25"/>
      <c r="N32" s="25"/>
      <c r="O32" s="26"/>
      <c r="P32" s="25"/>
      <c r="Q32" s="25"/>
      <c r="R32" s="65"/>
      <c r="S32" s="27"/>
    </row>
    <row r="33" spans="1:19" ht="15" customHeight="1" x14ac:dyDescent="0.35">
      <c r="A33" s="25"/>
      <c r="B33" s="25"/>
      <c r="C33" s="25"/>
      <c r="D33" s="25"/>
      <c r="E33" s="26"/>
      <c r="F33" s="26"/>
      <c r="G33" s="25"/>
      <c r="H33" s="25"/>
      <c r="I33" s="25"/>
      <c r="J33" s="25"/>
      <c r="K33" s="26"/>
      <c r="L33" s="26"/>
      <c r="M33" s="25"/>
      <c r="N33" s="25"/>
      <c r="O33" s="26"/>
      <c r="P33" s="25"/>
      <c r="Q33" s="25"/>
      <c r="R33" s="65"/>
      <c r="S33" s="27"/>
    </row>
    <row r="34" spans="1:19" ht="15" customHeight="1" x14ac:dyDescent="0.35">
      <c r="A34" s="25"/>
      <c r="B34" s="25"/>
      <c r="C34" s="25"/>
      <c r="D34" s="25"/>
      <c r="E34" s="26"/>
      <c r="F34" s="26"/>
      <c r="G34" s="25"/>
      <c r="H34" s="25"/>
      <c r="I34" s="25"/>
      <c r="J34" s="25"/>
      <c r="K34" s="26"/>
      <c r="L34" s="26"/>
      <c r="M34" s="25"/>
      <c r="N34" s="25"/>
      <c r="O34" s="26"/>
      <c r="P34" s="25"/>
      <c r="Q34" s="25"/>
      <c r="R34" s="65"/>
      <c r="S34" s="27"/>
    </row>
    <row r="35" spans="1:19" ht="15" customHeight="1" x14ac:dyDescent="0.35">
      <c r="A35" s="25"/>
      <c r="B35" s="25"/>
      <c r="C35" s="25"/>
      <c r="D35" s="25"/>
      <c r="E35" s="26"/>
      <c r="F35" s="26"/>
      <c r="G35" s="25"/>
      <c r="H35" s="25"/>
      <c r="I35" s="25"/>
      <c r="J35" s="25"/>
      <c r="K35" s="26"/>
      <c r="L35" s="26"/>
      <c r="M35" s="25"/>
      <c r="N35" s="25"/>
      <c r="O35" s="26"/>
      <c r="P35" s="25"/>
      <c r="Q35" s="25"/>
      <c r="R35" s="65"/>
      <c r="S35" s="27"/>
    </row>
    <row r="36" spans="1:19" ht="15" customHeight="1" x14ac:dyDescent="0.35">
      <c r="A36" s="25"/>
      <c r="B36" s="25"/>
      <c r="C36" s="25"/>
      <c r="D36" s="25"/>
      <c r="E36" s="26"/>
      <c r="F36" s="26"/>
      <c r="G36" s="25"/>
      <c r="H36" s="25"/>
      <c r="I36" s="25"/>
      <c r="J36" s="25"/>
      <c r="K36" s="26"/>
      <c r="L36" s="26"/>
      <c r="M36" s="25"/>
      <c r="N36" s="25"/>
      <c r="O36" s="26"/>
      <c r="P36" s="25"/>
      <c r="Q36" s="25"/>
      <c r="R36" s="65"/>
      <c r="S36" s="27"/>
    </row>
    <row r="37" spans="1:19" ht="15" customHeight="1" x14ac:dyDescent="0.35">
      <c r="A37" s="25"/>
      <c r="B37" s="25"/>
      <c r="C37" s="25"/>
      <c r="D37" s="25"/>
      <c r="E37" s="26"/>
      <c r="F37" s="26"/>
      <c r="G37" s="25"/>
      <c r="H37" s="25"/>
      <c r="I37" s="25"/>
      <c r="J37" s="25"/>
      <c r="K37" s="26"/>
      <c r="L37" s="26"/>
      <c r="M37" s="25"/>
      <c r="N37" s="25"/>
      <c r="O37" s="26"/>
      <c r="P37" s="25"/>
      <c r="Q37" s="25"/>
      <c r="R37" s="63"/>
      <c r="S37" s="25"/>
    </row>
    <row r="38" spans="1:19" ht="15" customHeight="1" x14ac:dyDescent="0.35">
      <c r="A38" s="25"/>
      <c r="B38" s="25"/>
      <c r="C38" s="25"/>
      <c r="D38" s="25"/>
      <c r="E38" s="26"/>
      <c r="F38" s="26"/>
      <c r="G38" s="25"/>
      <c r="H38" s="25"/>
      <c r="I38" s="25"/>
      <c r="J38" s="25"/>
      <c r="K38" s="26"/>
      <c r="L38" s="26"/>
      <c r="M38" s="25"/>
      <c r="N38" s="25"/>
      <c r="O38" s="26"/>
      <c r="P38" s="25"/>
      <c r="Q38" s="25"/>
      <c r="R38" s="63"/>
      <c r="S38" s="25"/>
    </row>
    <row r="39" spans="1:19" ht="15" customHeight="1" x14ac:dyDescent="0.35">
      <c r="A39" s="25"/>
      <c r="B39" s="25"/>
      <c r="C39" s="25"/>
      <c r="D39" s="25"/>
      <c r="E39" s="26"/>
      <c r="F39" s="26"/>
      <c r="G39" s="25"/>
      <c r="H39" s="25"/>
      <c r="I39" s="25"/>
      <c r="J39" s="25"/>
      <c r="K39" s="26"/>
      <c r="L39" s="26"/>
      <c r="M39" s="25"/>
      <c r="N39" s="25"/>
      <c r="O39" s="26"/>
      <c r="P39" s="25"/>
      <c r="Q39" s="25"/>
      <c r="R39" s="63"/>
      <c r="S39" s="25"/>
    </row>
    <row r="40" spans="1:19" ht="15" customHeight="1" x14ac:dyDescent="0.35">
      <c r="A40" s="25"/>
      <c r="B40" s="25"/>
      <c r="C40" s="25"/>
      <c r="D40" s="25"/>
      <c r="E40" s="26"/>
      <c r="F40" s="26"/>
      <c r="G40" s="25"/>
      <c r="H40" s="25"/>
      <c r="I40" s="25"/>
      <c r="J40" s="25"/>
      <c r="K40" s="26"/>
      <c r="L40" s="26"/>
      <c r="M40" s="25"/>
      <c r="N40" s="25"/>
      <c r="O40" s="26"/>
      <c r="P40" s="25"/>
      <c r="Q40" s="25"/>
      <c r="R40" s="63"/>
      <c r="S40" s="25"/>
    </row>
    <row r="41" spans="1:19" ht="15" customHeight="1" x14ac:dyDescent="0.35">
      <c r="A41" s="25"/>
      <c r="B41" s="25"/>
      <c r="C41" s="25"/>
      <c r="D41" s="25"/>
      <c r="E41" s="26"/>
      <c r="F41" s="26"/>
      <c r="G41" s="25"/>
      <c r="H41" s="25"/>
      <c r="I41" s="25"/>
      <c r="J41" s="25"/>
      <c r="K41" s="26"/>
      <c r="L41" s="26"/>
      <c r="M41" s="25"/>
      <c r="N41" s="25"/>
      <c r="O41" s="26"/>
      <c r="P41" s="25"/>
      <c r="Q41" s="25"/>
      <c r="R41" s="63"/>
      <c r="S41" s="25"/>
    </row>
    <row r="42" spans="1:19" ht="15" customHeight="1" x14ac:dyDescent="0.35">
      <c r="A42" s="25"/>
      <c r="B42" s="25"/>
      <c r="C42" s="25"/>
      <c r="D42" s="25"/>
      <c r="E42" s="26"/>
      <c r="F42" s="26"/>
      <c r="G42" s="25"/>
      <c r="H42" s="25"/>
      <c r="I42" s="25"/>
      <c r="J42" s="25"/>
      <c r="K42" s="26"/>
      <c r="L42" s="26"/>
      <c r="M42" s="25"/>
      <c r="N42" s="25"/>
      <c r="O42" s="26"/>
      <c r="P42" s="25"/>
      <c r="Q42" s="25"/>
      <c r="R42" s="63"/>
      <c r="S42" s="25"/>
    </row>
    <row r="43" spans="1:19" ht="15" customHeight="1" x14ac:dyDescent="0.35">
      <c r="A43" s="25"/>
      <c r="B43" s="25"/>
      <c r="C43" s="25"/>
      <c r="D43" s="25"/>
      <c r="E43" s="26"/>
      <c r="F43" s="26"/>
      <c r="G43" s="25"/>
      <c r="H43" s="25"/>
      <c r="I43" s="25"/>
      <c r="J43" s="25"/>
      <c r="K43" s="26"/>
      <c r="L43" s="26"/>
      <c r="M43" s="25"/>
      <c r="N43" s="25"/>
      <c r="O43" s="26"/>
      <c r="P43" s="25"/>
      <c r="Q43" s="25"/>
      <c r="R43" s="63"/>
      <c r="S43" s="25"/>
    </row>
    <row r="44" spans="1:19" ht="15" customHeight="1" x14ac:dyDescent="0.35">
      <c r="A44" s="25"/>
      <c r="B44" s="25"/>
      <c r="C44" s="25"/>
      <c r="D44" s="25"/>
      <c r="E44" s="26"/>
      <c r="F44" s="26"/>
      <c r="G44" s="25"/>
      <c r="H44" s="25"/>
      <c r="I44" s="25"/>
      <c r="J44" s="25"/>
      <c r="K44" s="26"/>
      <c r="L44" s="26"/>
      <c r="M44" s="25"/>
      <c r="N44" s="25"/>
      <c r="O44" s="26"/>
      <c r="P44" s="25"/>
      <c r="Q44" s="25"/>
      <c r="R44" s="63"/>
      <c r="S44" s="25"/>
    </row>
    <row r="45" spans="1:19" ht="15" customHeight="1" x14ac:dyDescent="0.35">
      <c r="A45" s="25"/>
      <c r="B45" s="25"/>
      <c r="C45" s="25"/>
      <c r="D45" s="25"/>
      <c r="E45" s="26"/>
      <c r="F45" s="26"/>
      <c r="G45" s="25"/>
      <c r="H45" s="25"/>
      <c r="I45" s="25"/>
      <c r="J45" s="25"/>
      <c r="K45" s="26"/>
      <c r="L45" s="26"/>
      <c r="M45" s="25"/>
      <c r="N45" s="25"/>
      <c r="O45" s="26"/>
      <c r="P45" s="25"/>
      <c r="Q45" s="25"/>
      <c r="R45" s="63"/>
      <c r="S45" s="25"/>
    </row>
    <row r="46" spans="1:19" ht="15" customHeight="1" x14ac:dyDescent="0.35">
      <c r="A46" s="25"/>
      <c r="B46" s="25"/>
      <c r="C46" s="25"/>
      <c r="D46" s="25"/>
      <c r="E46" s="26"/>
      <c r="F46" s="26"/>
      <c r="G46" s="25"/>
      <c r="H46" s="25"/>
      <c r="I46" s="25"/>
      <c r="J46" s="25"/>
      <c r="K46" s="26"/>
      <c r="L46" s="26"/>
      <c r="M46" s="25"/>
      <c r="N46" s="25"/>
      <c r="O46" s="26"/>
      <c r="P46" s="25"/>
      <c r="Q46" s="25"/>
      <c r="R46" s="63"/>
      <c r="S46" s="25"/>
    </row>
    <row r="47" spans="1:19" ht="15" customHeight="1" x14ac:dyDescent="0.35">
      <c r="A47" s="25"/>
      <c r="B47" s="25"/>
      <c r="C47" s="25"/>
      <c r="D47" s="25"/>
      <c r="E47" s="26"/>
      <c r="F47" s="26"/>
      <c r="G47" s="25"/>
      <c r="H47" s="25"/>
      <c r="I47" s="25"/>
      <c r="J47" s="25"/>
      <c r="K47" s="26"/>
      <c r="L47" s="26"/>
      <c r="M47" s="25"/>
      <c r="N47" s="25"/>
      <c r="O47" s="26"/>
      <c r="P47" s="25"/>
      <c r="Q47" s="25"/>
      <c r="R47" s="63"/>
      <c r="S47" s="25"/>
    </row>
    <row r="48" spans="1:19" ht="15" customHeight="1" x14ac:dyDescent="0.35">
      <c r="A48" s="25"/>
      <c r="B48" s="25"/>
      <c r="C48" s="25"/>
      <c r="D48" s="25"/>
      <c r="E48" s="26"/>
      <c r="F48" s="26"/>
      <c r="G48" s="25"/>
      <c r="H48" s="25"/>
      <c r="I48" s="25"/>
      <c r="J48" s="25"/>
      <c r="K48" s="26"/>
      <c r="L48" s="26"/>
      <c r="M48" s="25"/>
      <c r="N48" s="25"/>
      <c r="O48" s="26"/>
      <c r="P48" s="25"/>
      <c r="Q48" s="25"/>
      <c r="R48" s="63"/>
      <c r="S48" s="25"/>
    </row>
    <row r="49" spans="1:25" ht="15" customHeight="1" x14ac:dyDescent="0.35">
      <c r="A49" s="25"/>
      <c r="B49" s="25"/>
      <c r="C49" s="25"/>
      <c r="D49" s="25"/>
      <c r="E49" s="26"/>
      <c r="F49" s="26"/>
      <c r="G49" s="25"/>
      <c r="H49" s="25"/>
      <c r="I49" s="25"/>
      <c r="J49" s="25"/>
      <c r="K49" s="26"/>
      <c r="L49" s="26"/>
      <c r="M49" s="25"/>
      <c r="N49" s="25"/>
      <c r="O49" s="26"/>
      <c r="P49" s="25"/>
      <c r="Q49" s="25"/>
      <c r="R49" s="63"/>
      <c r="S49" s="25"/>
    </row>
    <row r="50" spans="1:25" ht="15" customHeight="1" thickBot="1" x14ac:dyDescent="0.4">
      <c r="A50" s="25"/>
      <c r="B50" s="25"/>
      <c r="C50" s="25"/>
      <c r="D50" s="25"/>
      <c r="E50" s="26"/>
      <c r="F50" s="26"/>
      <c r="G50" s="25"/>
      <c r="H50" s="25"/>
      <c r="I50" s="25"/>
      <c r="J50" s="25"/>
      <c r="K50" s="26"/>
      <c r="L50" s="26"/>
      <c r="M50" s="25"/>
      <c r="N50" s="25"/>
      <c r="O50" s="26"/>
      <c r="P50" s="25"/>
      <c r="Q50" s="25"/>
      <c r="R50" s="63"/>
      <c r="S50" s="25"/>
    </row>
    <row r="51" spans="1:25" ht="15" customHeight="1" thickBot="1" x14ac:dyDescent="0.4">
      <c r="A51" s="25"/>
      <c r="B51" s="25"/>
      <c r="C51" s="25"/>
      <c r="D51" s="25"/>
      <c r="E51" s="26"/>
      <c r="F51" s="26"/>
      <c r="G51" s="25"/>
      <c r="H51" s="25"/>
      <c r="I51" s="25"/>
      <c r="J51" s="25"/>
      <c r="K51" s="26"/>
      <c r="L51" s="26"/>
      <c r="M51" s="25"/>
      <c r="N51" s="25"/>
      <c r="O51" s="26"/>
      <c r="P51" s="25"/>
      <c r="Q51" s="25"/>
      <c r="R51" s="63"/>
      <c r="S51" s="25"/>
      <c r="U51" s="70" t="s">
        <v>39</v>
      </c>
      <c r="V51" s="71"/>
      <c r="X51" s="72" t="s">
        <v>227</v>
      </c>
      <c r="Y51" s="73"/>
    </row>
    <row r="52" spans="1:25" ht="15" customHeight="1" x14ac:dyDescent="0.35">
      <c r="A52" s="25"/>
      <c r="B52" s="25"/>
      <c r="C52" s="25"/>
      <c r="D52" s="25"/>
      <c r="E52" s="26"/>
      <c r="F52" s="26"/>
      <c r="G52" s="25"/>
      <c r="H52" s="25"/>
      <c r="I52" s="25"/>
      <c r="J52" s="25"/>
      <c r="K52" s="26"/>
      <c r="L52" s="26"/>
      <c r="M52" s="25"/>
      <c r="N52" s="25"/>
      <c r="O52" s="26"/>
      <c r="P52" s="25"/>
      <c r="Q52" s="25"/>
      <c r="R52" s="63"/>
      <c r="S52" s="25"/>
      <c r="U52" s="11" t="s">
        <v>52</v>
      </c>
      <c r="V52" s="1">
        <v>1050</v>
      </c>
      <c r="X52" s="11" t="s">
        <v>93</v>
      </c>
      <c r="Y52" s="42">
        <f>GETPIVOTDATA("Diagnosis",$X$2)/V52*10000</f>
        <v>66.666666666666671</v>
      </c>
    </row>
    <row r="53" spans="1:25" ht="15" customHeight="1" x14ac:dyDescent="0.35">
      <c r="A53" s="25"/>
      <c r="B53" s="25"/>
      <c r="C53" s="25"/>
      <c r="D53" s="25"/>
      <c r="E53" s="26"/>
      <c r="F53" s="26"/>
      <c r="G53" s="25"/>
      <c r="H53" s="25"/>
      <c r="I53" s="25"/>
      <c r="J53" s="25"/>
      <c r="K53" s="26"/>
      <c r="L53" s="26"/>
      <c r="M53" s="25"/>
      <c r="N53" s="25"/>
      <c r="O53" s="26"/>
      <c r="P53" s="25"/>
      <c r="Q53" s="25"/>
      <c r="R53" s="63"/>
      <c r="S53" s="25"/>
      <c r="U53" s="11" t="s">
        <v>53</v>
      </c>
      <c r="V53" s="43">
        <f>GETPIVOTDATA("Antibiotic",$AA$2)/V52*1000</f>
        <v>6.666666666666667</v>
      </c>
      <c r="X53" s="34" t="s">
        <v>213</v>
      </c>
      <c r="Y53" s="42">
        <f>SUMIF(Y54:Y55,"&gt;0")</f>
        <v>19.047619047619047</v>
      </c>
    </row>
    <row r="54" spans="1:25" ht="15" customHeight="1" x14ac:dyDescent="0.35">
      <c r="A54" s="25"/>
      <c r="B54" s="25"/>
      <c r="C54" s="25"/>
      <c r="D54" s="25"/>
      <c r="E54" s="26"/>
      <c r="F54" s="26"/>
      <c r="G54" s="25"/>
      <c r="H54" s="25"/>
      <c r="I54" s="25"/>
      <c r="J54" s="25"/>
      <c r="K54" s="26"/>
      <c r="L54" s="26"/>
      <c r="M54" s="25"/>
      <c r="N54" s="25"/>
      <c r="O54" s="26"/>
      <c r="P54" s="25"/>
      <c r="Q54" s="25"/>
      <c r="R54" s="63"/>
      <c r="S54" s="25"/>
      <c r="U54" s="11" t="s">
        <v>54</v>
      </c>
      <c r="V54" s="43">
        <f>GETPIVOTDATA("Days of Therapy",$AV$2)/V52*1000</f>
        <v>36.19047619047619</v>
      </c>
      <c r="X54" s="41" t="s">
        <v>212</v>
      </c>
      <c r="Y54" s="47">
        <f>IFERROR(GETPIVOTDATA("Diagnosis",$X$2,"Diagnosis","Urinary tract infection (without catheter)")/V52*10000,0)</f>
        <v>0</v>
      </c>
    </row>
    <row r="55" spans="1:25" ht="15" customHeight="1" x14ac:dyDescent="0.35">
      <c r="A55" s="25"/>
      <c r="B55" s="25"/>
      <c r="C55" s="25"/>
      <c r="D55" s="25"/>
      <c r="E55" s="26"/>
      <c r="F55" s="26"/>
      <c r="G55" s="25"/>
      <c r="H55" s="25"/>
      <c r="I55" s="25"/>
      <c r="J55" s="25"/>
      <c r="K55" s="26"/>
      <c r="L55" s="26"/>
      <c r="M55" s="25"/>
      <c r="N55" s="25"/>
      <c r="O55" s="26"/>
      <c r="P55" s="25"/>
      <c r="Q55" s="25"/>
      <c r="R55" s="63"/>
      <c r="S55" s="25"/>
      <c r="U55" s="11" t="s">
        <v>229</v>
      </c>
      <c r="V55" s="44">
        <f>IFERROR(GETPIVOTDATA("SBAR Usage and Completeness",$BE$2,"SBAR Usage and Completeness","SBAR used and complete")/GETPIVOTDATA("SBAR Usage and Completeness",$BE$2),0)</f>
        <v>0.8571428571428571</v>
      </c>
      <c r="X55" s="41" t="s">
        <v>214</v>
      </c>
      <c r="Y55" s="47">
        <f>IFERROR(GETPIVOTDATA("Diagnosis",$X$2,"Diagnosis","Urinary tract infection (with catheter)")/V52*10000,0)</f>
        <v>19.047619047619047</v>
      </c>
    </row>
    <row r="56" spans="1:25" ht="15" customHeight="1" x14ac:dyDescent="0.35">
      <c r="A56" s="25"/>
      <c r="B56" s="25"/>
      <c r="C56" s="25"/>
      <c r="D56" s="25"/>
      <c r="E56" s="26"/>
      <c r="F56" s="26"/>
      <c r="G56" s="25"/>
      <c r="H56" s="25"/>
      <c r="I56" s="25"/>
      <c r="J56" s="25"/>
      <c r="K56" s="26"/>
      <c r="L56" s="26"/>
      <c r="M56" s="25"/>
      <c r="N56" s="25"/>
      <c r="O56" s="26"/>
      <c r="P56" s="25"/>
      <c r="Q56" s="25"/>
      <c r="R56" s="63"/>
      <c r="S56" s="25"/>
      <c r="U56" s="45" t="s">
        <v>56</v>
      </c>
      <c r="V56" s="46">
        <f>IFERROR(GETPIVOTDATA("SBAR Usage and Completeness",$BE$2,"SBAR Usage and Completeness","SBAR used and complete","Criteria Met to Start Antimicrobials?","Yes")/GETPIVOTDATA("SBAR Usage and Completeness",$BE$2,"SBAR Usage and Completeness","SBAR used and complete"),0)</f>
        <v>0.5</v>
      </c>
      <c r="X56" s="34" t="s">
        <v>96</v>
      </c>
      <c r="Y56" s="42">
        <f>SUMIF(Y57:Y60,"&gt;0")</f>
        <v>28.571428571428573</v>
      </c>
    </row>
    <row r="57" spans="1:25" ht="15" customHeight="1" x14ac:dyDescent="0.35">
      <c r="A57" s="25"/>
      <c r="B57" s="25"/>
      <c r="C57" s="25"/>
      <c r="D57" s="25"/>
      <c r="E57" s="26"/>
      <c r="F57" s="26"/>
      <c r="G57" s="25"/>
      <c r="H57" s="25"/>
      <c r="I57" s="25"/>
      <c r="J57" s="25"/>
      <c r="K57" s="26"/>
      <c r="L57" s="26"/>
      <c r="M57" s="25"/>
      <c r="N57" s="25"/>
      <c r="O57" s="26"/>
      <c r="P57" s="25"/>
      <c r="Q57" s="25"/>
      <c r="R57" s="63"/>
      <c r="S57" s="25"/>
      <c r="U57" s="11" t="s">
        <v>230</v>
      </c>
      <c r="V57" s="44">
        <f>IFERROR(GETPIVOTDATA("SBAR Usage and Completeness",$BE$2,"SBAR Usage and Completeness","SBAR used but incomplete")/GETPIVOTDATA("SBAR Usage and Completeness",$BE$2),0)</f>
        <v>0</v>
      </c>
      <c r="X57" s="41" t="s">
        <v>51</v>
      </c>
      <c r="Y57" s="47">
        <f>IFERROR(GETPIVOTDATA("Diagnosis",$X$2,"Diagnosis","pneumonia")/V52*10000,0)</f>
        <v>28.571428571428573</v>
      </c>
    </row>
    <row r="58" spans="1:25" ht="15" customHeight="1" x14ac:dyDescent="0.35">
      <c r="A58" s="25"/>
      <c r="B58" s="25"/>
      <c r="C58" s="25"/>
      <c r="D58" s="25"/>
      <c r="E58" s="26"/>
      <c r="F58" s="26"/>
      <c r="G58" s="25"/>
      <c r="H58" s="25"/>
      <c r="I58" s="25"/>
      <c r="J58" s="25"/>
      <c r="K58" s="26"/>
      <c r="L58" s="26"/>
      <c r="M58" s="25"/>
      <c r="N58" s="25"/>
      <c r="O58" s="26"/>
      <c r="P58" s="25"/>
      <c r="Q58" s="25"/>
      <c r="R58" s="63"/>
      <c r="S58" s="25"/>
      <c r="U58" s="11" t="s">
        <v>231</v>
      </c>
      <c r="V58" s="44">
        <f>IFERROR(GETPIVOTDATA("SBAR Usage and Completeness",$BE$2,"SBAR Usage and Completeness","SBAR not used")/GETPIVOTDATA("SBAR Usage and Completeness",$BE$2),0)</f>
        <v>0.14285714285714285</v>
      </c>
      <c r="X58" s="41" t="s">
        <v>211</v>
      </c>
      <c r="Y58" s="47">
        <f>IFERROR(GETPIVOTDATA("Diagnosis",$X$2,"Diagnosis","influenza-like illness")/V52*10000,0)</f>
        <v>0</v>
      </c>
    </row>
    <row r="59" spans="1:25" ht="15" customHeight="1" x14ac:dyDescent="0.35">
      <c r="A59" s="25"/>
      <c r="B59" s="25"/>
      <c r="C59" s="25"/>
      <c r="D59" s="25"/>
      <c r="E59" s="26"/>
      <c r="F59" s="26"/>
      <c r="G59" s="25"/>
      <c r="H59" s="25"/>
      <c r="I59" s="25"/>
      <c r="J59" s="25"/>
      <c r="K59" s="26"/>
      <c r="L59" s="26"/>
      <c r="M59" s="25"/>
      <c r="N59" s="25"/>
      <c r="O59" s="26"/>
      <c r="P59" s="25"/>
      <c r="Q59" s="25"/>
      <c r="R59" s="63"/>
      <c r="S59" s="25"/>
      <c r="U59" s="11" t="s">
        <v>218</v>
      </c>
      <c r="V59" s="43">
        <f>IFERROR(GETPIVOTDATA("Microbiology Test Sent",$AS$2,"Microbiology Test Sent","Urinalysis and reflex culture and sensitivities")/V52*10000,0)</f>
        <v>19.047619047619047</v>
      </c>
      <c r="X59" s="41" t="s">
        <v>104</v>
      </c>
      <c r="Y59" s="47">
        <f>IFERROR(GETPIVOTDATA("Diagnosis",$X$2,"Diagnosis","bronchitis or tracheobronchitis")/V52*10000,0)</f>
        <v>0</v>
      </c>
    </row>
    <row r="60" spans="1:25" ht="15" customHeight="1" x14ac:dyDescent="0.35">
      <c r="A60" s="25"/>
      <c r="B60" s="25"/>
      <c r="C60" s="25"/>
      <c r="D60" s="25"/>
      <c r="E60" s="26"/>
      <c r="F60" s="26"/>
      <c r="G60" s="25"/>
      <c r="H60" s="25"/>
      <c r="I60" s="25"/>
      <c r="J60" s="25"/>
      <c r="K60" s="26"/>
      <c r="L60" s="26"/>
      <c r="M60" s="25"/>
      <c r="N60" s="25"/>
      <c r="O60" s="26"/>
      <c r="P60" s="25"/>
      <c r="Q60" s="25"/>
      <c r="R60" s="63"/>
      <c r="S60" s="25"/>
      <c r="U60" s="11"/>
      <c r="V60" s="10"/>
      <c r="X60" s="41" t="s">
        <v>107</v>
      </c>
      <c r="Y60" s="47">
        <f>IFERROR(GETPIVOTDATA("Diagnosis",$X$2,"Diagnosis","common cold syndrome or pharyngitis")/V52*10000,0)</f>
        <v>0</v>
      </c>
    </row>
    <row r="61" spans="1:25" ht="15" customHeight="1" x14ac:dyDescent="0.35">
      <c r="A61" s="25"/>
      <c r="B61" s="25"/>
      <c r="C61" s="25"/>
      <c r="D61" s="25"/>
      <c r="E61" s="26"/>
      <c r="F61" s="26"/>
      <c r="G61" s="25"/>
      <c r="H61" s="25"/>
      <c r="I61" s="25"/>
      <c r="J61" s="25"/>
      <c r="K61" s="26"/>
      <c r="L61" s="26"/>
      <c r="M61" s="25"/>
      <c r="N61" s="25"/>
      <c r="O61" s="26"/>
      <c r="P61" s="25"/>
      <c r="Q61" s="25"/>
      <c r="R61" s="63"/>
      <c r="S61" s="25"/>
      <c r="X61" s="33" t="s">
        <v>88</v>
      </c>
      <c r="Y61" s="42">
        <f>IFERROR(GETPIVOTDATA("Diagnosis",$X$2,"Diagnosis","cellulitis, soft tissue, or wound infection")/V52*10000,0)</f>
        <v>9.5238095238095237</v>
      </c>
    </row>
    <row r="62" spans="1:25" ht="15" customHeight="1" x14ac:dyDescent="0.35">
      <c r="A62" s="25"/>
      <c r="B62" s="25"/>
      <c r="C62" s="25"/>
      <c r="D62" s="25"/>
      <c r="E62" s="26"/>
      <c r="F62" s="26"/>
      <c r="G62" s="25"/>
      <c r="H62" s="25"/>
      <c r="I62" s="25"/>
      <c r="J62" s="25"/>
      <c r="K62" s="26"/>
      <c r="L62" s="26"/>
      <c r="M62" s="25"/>
      <c r="N62" s="25"/>
      <c r="O62" s="26"/>
      <c r="P62" s="25"/>
      <c r="Q62" s="25"/>
      <c r="R62" s="63"/>
      <c r="S62" s="25"/>
      <c r="X62" s="34" t="s">
        <v>97</v>
      </c>
      <c r="Y62" s="42">
        <f>SUMIF(Y63:Y65,"&gt;0")</f>
        <v>9.5238095238095237</v>
      </c>
    </row>
    <row r="63" spans="1:25" ht="15" customHeight="1" x14ac:dyDescent="0.35">
      <c r="A63" s="25"/>
      <c r="B63" s="25"/>
      <c r="C63" s="25"/>
      <c r="D63" s="25"/>
      <c r="E63" s="26"/>
      <c r="F63" s="26"/>
      <c r="G63" s="25"/>
      <c r="H63" s="25"/>
      <c r="I63" s="25"/>
      <c r="J63" s="25"/>
      <c r="K63" s="26"/>
      <c r="L63" s="26"/>
      <c r="M63" s="25"/>
      <c r="N63" s="25"/>
      <c r="O63" s="26"/>
      <c r="P63" s="25"/>
      <c r="Q63" s="25"/>
      <c r="R63" s="63"/>
      <c r="S63" s="25"/>
      <c r="X63" s="41" t="s">
        <v>232</v>
      </c>
      <c r="Y63" s="47">
        <f>IFERROR(GETPIVOTDATA("Diagnosis",$X$2,"Diagnosis","Clostridium difficle infection")/V52*10000,0)</f>
        <v>0</v>
      </c>
    </row>
    <row r="64" spans="1:25" ht="15" customHeight="1" x14ac:dyDescent="0.35">
      <c r="A64" s="25"/>
      <c r="B64" s="25"/>
      <c r="C64" s="25"/>
      <c r="D64" s="25"/>
      <c r="E64" s="26"/>
      <c r="F64" s="26"/>
      <c r="G64" s="25"/>
      <c r="H64" s="25"/>
      <c r="I64" s="25"/>
      <c r="J64" s="25"/>
      <c r="K64" s="26"/>
      <c r="L64" s="26"/>
      <c r="M64" s="25"/>
      <c r="N64" s="25"/>
      <c r="O64" s="26"/>
      <c r="P64" s="25"/>
      <c r="Q64" s="25"/>
      <c r="R64" s="63"/>
      <c r="S64" s="25"/>
      <c r="X64" s="41" t="s">
        <v>82</v>
      </c>
      <c r="Y64" s="47">
        <f>IFERROR(GETPIVOTDATA("Diagnosis",$X$2,"Diagnosis","gastroenteritis")/V52*10000,0)</f>
        <v>9.5238095238095237</v>
      </c>
    </row>
    <row r="65" spans="1:25" ht="15" customHeight="1" x14ac:dyDescent="0.35">
      <c r="A65" s="25"/>
      <c r="B65" s="25"/>
      <c r="C65" s="25"/>
      <c r="D65" s="25"/>
      <c r="E65" s="26"/>
      <c r="F65" s="26"/>
      <c r="G65" s="25"/>
      <c r="H65" s="25"/>
      <c r="I65" s="25"/>
      <c r="J65" s="25"/>
      <c r="K65" s="26"/>
      <c r="L65" s="26"/>
      <c r="M65" s="25"/>
      <c r="N65" s="25"/>
      <c r="O65" s="26"/>
      <c r="P65" s="25"/>
      <c r="Q65" s="25"/>
      <c r="R65" s="63"/>
      <c r="S65" s="25"/>
      <c r="X65" s="41" t="s">
        <v>110</v>
      </c>
      <c r="Y65" s="47">
        <f>IFERROR(GETPIVOTDATA("Diagnosis",$X$2,"Diagnosis","norovirus gastroenteritis")/V54*10000,0)</f>
        <v>0</v>
      </c>
    </row>
    <row r="66" spans="1:25" ht="15" customHeight="1" x14ac:dyDescent="0.35">
      <c r="A66" s="25"/>
      <c r="B66" s="25"/>
      <c r="C66" s="25"/>
      <c r="D66" s="25"/>
      <c r="E66" s="26"/>
      <c r="F66" s="26"/>
      <c r="G66" s="25"/>
      <c r="H66" s="25"/>
      <c r="I66" s="25"/>
      <c r="J66" s="25"/>
      <c r="K66" s="26"/>
      <c r="L66" s="26"/>
      <c r="M66" s="25"/>
      <c r="N66" s="25"/>
      <c r="O66" s="26"/>
      <c r="P66" s="25"/>
      <c r="Q66" s="25"/>
      <c r="R66" s="63"/>
      <c r="S66" s="25"/>
    </row>
    <row r="67" spans="1:25" ht="15" customHeight="1" x14ac:dyDescent="0.35">
      <c r="A67" s="25"/>
      <c r="B67" s="25"/>
      <c r="C67" s="25"/>
      <c r="D67" s="25"/>
      <c r="E67" s="26"/>
      <c r="F67" s="26"/>
      <c r="G67" s="25"/>
      <c r="H67" s="25"/>
      <c r="I67" s="25"/>
      <c r="J67" s="25"/>
      <c r="K67" s="26"/>
      <c r="L67" s="26"/>
      <c r="M67" s="25"/>
      <c r="N67" s="25"/>
      <c r="O67" s="26"/>
      <c r="P67" s="25"/>
      <c r="Q67" s="25"/>
      <c r="R67" s="63"/>
      <c r="S67" s="25"/>
    </row>
    <row r="68" spans="1:25" ht="15" customHeight="1" x14ac:dyDescent="0.35">
      <c r="A68" s="25"/>
      <c r="B68" s="25"/>
      <c r="C68" s="25"/>
      <c r="D68" s="25"/>
      <c r="E68" s="26"/>
      <c r="F68" s="26"/>
      <c r="G68" s="25"/>
      <c r="H68" s="25"/>
      <c r="I68" s="25"/>
      <c r="J68" s="25"/>
      <c r="K68" s="26"/>
      <c r="L68" s="26"/>
      <c r="M68" s="25"/>
      <c r="N68" s="25"/>
      <c r="O68" s="26"/>
      <c r="P68" s="25"/>
      <c r="Q68" s="25"/>
      <c r="R68" s="63"/>
      <c r="S68" s="25"/>
    </row>
    <row r="69" spans="1:25" ht="15" customHeight="1" x14ac:dyDescent="0.35">
      <c r="A69" s="25"/>
      <c r="B69" s="25"/>
      <c r="C69" s="25"/>
      <c r="D69" s="25"/>
      <c r="E69" s="26"/>
      <c r="F69" s="26"/>
      <c r="G69" s="25"/>
      <c r="H69" s="25"/>
      <c r="I69" s="25"/>
      <c r="J69" s="25"/>
      <c r="K69" s="26"/>
      <c r="L69" s="26"/>
      <c r="M69" s="25"/>
      <c r="N69" s="25"/>
      <c r="O69" s="26"/>
      <c r="P69" s="25"/>
      <c r="Q69" s="25"/>
      <c r="R69" s="63"/>
      <c r="S69" s="25"/>
    </row>
    <row r="70" spans="1:25" ht="15" customHeight="1" x14ac:dyDescent="0.35">
      <c r="A70" s="25"/>
      <c r="B70" s="25"/>
      <c r="C70" s="25"/>
      <c r="D70" s="25"/>
      <c r="E70" s="26"/>
      <c r="F70" s="26"/>
      <c r="G70" s="25"/>
      <c r="H70" s="25"/>
      <c r="I70" s="25"/>
      <c r="J70" s="25"/>
      <c r="K70" s="26"/>
      <c r="L70" s="26"/>
      <c r="M70" s="25"/>
      <c r="N70" s="25"/>
      <c r="O70" s="26"/>
      <c r="P70" s="25"/>
      <c r="Q70" s="25"/>
      <c r="R70" s="63"/>
      <c r="S70" s="25"/>
    </row>
    <row r="71" spans="1:25" ht="15" customHeight="1" x14ac:dyDescent="0.35">
      <c r="A71" s="25"/>
      <c r="B71" s="25"/>
      <c r="C71" s="25"/>
      <c r="D71" s="25"/>
      <c r="E71" s="26"/>
      <c r="F71" s="26"/>
      <c r="G71" s="25"/>
      <c r="H71" s="25"/>
      <c r="I71" s="25"/>
      <c r="J71" s="25"/>
      <c r="K71" s="26"/>
      <c r="L71" s="26"/>
      <c r="M71" s="25"/>
      <c r="N71" s="25"/>
      <c r="O71" s="26"/>
      <c r="P71" s="25"/>
      <c r="Q71" s="25"/>
      <c r="R71" s="63"/>
      <c r="S71" s="25"/>
    </row>
    <row r="72" spans="1:25" ht="15" customHeight="1" x14ac:dyDescent="0.35">
      <c r="A72" s="25"/>
      <c r="B72" s="25"/>
      <c r="C72" s="25"/>
      <c r="D72" s="25"/>
      <c r="E72" s="26"/>
      <c r="F72" s="26"/>
      <c r="G72" s="25"/>
      <c r="H72" s="25"/>
      <c r="I72" s="25"/>
      <c r="J72" s="25"/>
      <c r="K72" s="26"/>
      <c r="L72" s="26"/>
      <c r="M72" s="25"/>
      <c r="N72" s="25"/>
      <c r="O72" s="26"/>
      <c r="P72" s="25"/>
      <c r="Q72" s="25"/>
      <c r="R72" s="63"/>
      <c r="S72" s="25"/>
      <c r="Y72"/>
    </row>
    <row r="73" spans="1:25" ht="15" customHeight="1" x14ac:dyDescent="0.35">
      <c r="A73" s="25"/>
      <c r="B73" s="25"/>
      <c r="C73" s="25"/>
      <c r="D73" s="25"/>
      <c r="E73" s="26"/>
      <c r="F73" s="26"/>
      <c r="G73" s="25"/>
      <c r="H73" s="25"/>
      <c r="I73" s="25"/>
      <c r="J73" s="25"/>
      <c r="K73" s="26"/>
      <c r="L73" s="26"/>
      <c r="M73" s="25"/>
      <c r="N73" s="25"/>
      <c r="O73" s="26"/>
      <c r="P73" s="25"/>
      <c r="Q73" s="25"/>
      <c r="R73" s="63"/>
      <c r="S73" s="25"/>
      <c r="Y73"/>
    </row>
    <row r="74" spans="1:25" ht="15" customHeight="1" x14ac:dyDescent="0.35">
      <c r="A74" s="25"/>
      <c r="B74" s="25"/>
      <c r="C74" s="25"/>
      <c r="D74" s="25"/>
      <c r="E74" s="26"/>
      <c r="F74" s="26"/>
      <c r="G74" s="25"/>
      <c r="H74" s="25"/>
      <c r="I74" s="25"/>
      <c r="J74" s="25"/>
      <c r="K74" s="26"/>
      <c r="L74" s="26"/>
      <c r="M74" s="25"/>
      <c r="N74" s="25"/>
      <c r="O74" s="26"/>
      <c r="P74" s="25"/>
      <c r="Q74" s="25"/>
      <c r="R74" s="63"/>
      <c r="S74" s="25"/>
      <c r="Y74"/>
    </row>
    <row r="75" spans="1:25" ht="15" customHeight="1" x14ac:dyDescent="0.35">
      <c r="A75" s="25"/>
      <c r="B75" s="25"/>
      <c r="C75" s="25"/>
      <c r="D75" s="25"/>
      <c r="E75" s="26"/>
      <c r="F75" s="26"/>
      <c r="G75" s="25"/>
      <c r="H75" s="25"/>
      <c r="I75" s="25"/>
      <c r="J75" s="25"/>
      <c r="K75" s="26"/>
      <c r="L75" s="26"/>
      <c r="M75" s="25"/>
      <c r="N75" s="25"/>
      <c r="O75" s="26"/>
      <c r="P75" s="25"/>
      <c r="Q75" s="25"/>
      <c r="R75" s="63"/>
      <c r="S75" s="25"/>
      <c r="Y75"/>
    </row>
    <row r="76" spans="1:25" ht="15" customHeight="1" x14ac:dyDescent="0.35">
      <c r="A76" s="25"/>
      <c r="B76" s="25"/>
      <c r="C76" s="25"/>
      <c r="D76" s="25"/>
      <c r="E76" s="26"/>
      <c r="F76" s="26"/>
      <c r="G76" s="25"/>
      <c r="H76" s="25"/>
      <c r="I76" s="25"/>
      <c r="J76" s="25"/>
      <c r="K76" s="26"/>
      <c r="L76" s="26"/>
      <c r="M76" s="25"/>
      <c r="N76" s="25"/>
      <c r="O76" s="26"/>
      <c r="P76" s="25"/>
      <c r="Q76" s="25"/>
      <c r="R76" s="63"/>
      <c r="S76" s="25"/>
      <c r="Y76"/>
    </row>
    <row r="77" spans="1:25" ht="15" customHeight="1" x14ac:dyDescent="0.35">
      <c r="A77" s="25"/>
      <c r="B77" s="25"/>
      <c r="C77" s="25"/>
      <c r="D77" s="25"/>
      <c r="E77" s="26"/>
      <c r="F77" s="26"/>
      <c r="G77" s="25"/>
      <c r="H77" s="25"/>
      <c r="I77" s="25"/>
      <c r="J77" s="25"/>
      <c r="K77" s="26"/>
      <c r="L77" s="26"/>
      <c r="M77" s="25"/>
      <c r="N77" s="25"/>
      <c r="O77" s="26"/>
      <c r="P77" s="25"/>
      <c r="Q77" s="25"/>
      <c r="R77" s="63"/>
      <c r="S77" s="25"/>
      <c r="W77"/>
      <c r="X77"/>
      <c r="Y77"/>
    </row>
    <row r="78" spans="1:25" ht="15" customHeight="1" x14ac:dyDescent="0.35">
      <c r="A78" s="25"/>
      <c r="B78" s="25"/>
      <c r="C78" s="25"/>
      <c r="D78" s="25"/>
      <c r="E78" s="26"/>
      <c r="F78" s="26"/>
      <c r="G78" s="25"/>
      <c r="H78" s="25"/>
      <c r="I78" s="25"/>
      <c r="J78" s="25"/>
      <c r="K78" s="26"/>
      <c r="L78" s="26"/>
      <c r="M78" s="25"/>
      <c r="N78" s="25"/>
      <c r="O78" s="26"/>
      <c r="P78" s="25"/>
      <c r="Q78" s="25"/>
      <c r="R78" s="63"/>
      <c r="S78" s="25"/>
    </row>
    <row r="79" spans="1:25" ht="15" customHeight="1" x14ac:dyDescent="0.35">
      <c r="A79" s="25"/>
      <c r="B79" s="25"/>
      <c r="C79" s="25"/>
      <c r="D79" s="25"/>
      <c r="E79" s="26"/>
      <c r="F79" s="26"/>
      <c r="G79" s="25"/>
      <c r="H79" s="25"/>
      <c r="I79" s="25"/>
      <c r="J79" s="25"/>
      <c r="K79" s="26"/>
      <c r="L79" s="26"/>
      <c r="M79" s="25"/>
      <c r="N79" s="25"/>
      <c r="O79" s="26"/>
      <c r="P79" s="25"/>
      <c r="Q79" s="25"/>
      <c r="R79" s="63"/>
      <c r="S79" s="25"/>
    </row>
    <row r="80" spans="1:25" ht="15" customHeight="1" x14ac:dyDescent="0.35">
      <c r="A80" s="25"/>
      <c r="B80" s="25"/>
      <c r="C80" s="25"/>
      <c r="D80" s="25"/>
      <c r="E80" s="26"/>
      <c r="F80" s="26"/>
      <c r="G80" s="25"/>
      <c r="H80" s="25"/>
      <c r="I80" s="25"/>
      <c r="J80" s="25"/>
      <c r="K80" s="26"/>
      <c r="L80" s="26"/>
      <c r="M80" s="25"/>
      <c r="N80" s="25"/>
      <c r="O80" s="26"/>
      <c r="P80" s="25"/>
      <c r="Q80" s="25"/>
      <c r="R80" s="63"/>
      <c r="S80" s="25"/>
    </row>
    <row r="81" spans="1:19" ht="15" customHeight="1" x14ac:dyDescent="0.35">
      <c r="A81" s="25"/>
      <c r="B81" s="25"/>
      <c r="C81" s="25"/>
      <c r="D81" s="25"/>
      <c r="E81" s="26"/>
      <c r="F81" s="26"/>
      <c r="G81" s="25"/>
      <c r="H81" s="25"/>
      <c r="I81" s="25"/>
      <c r="J81" s="25"/>
      <c r="K81" s="26"/>
      <c r="L81" s="26"/>
      <c r="M81" s="25"/>
      <c r="N81" s="25"/>
      <c r="O81" s="26"/>
      <c r="P81" s="25"/>
      <c r="Q81" s="25"/>
      <c r="R81" s="63"/>
      <c r="S81" s="25"/>
    </row>
    <row r="82" spans="1:19" ht="15" customHeight="1" x14ac:dyDescent="0.35">
      <c r="A82" s="25"/>
      <c r="B82" s="25"/>
      <c r="C82" s="25"/>
      <c r="D82" s="25"/>
      <c r="E82" s="26"/>
      <c r="F82" s="26"/>
      <c r="G82" s="25"/>
      <c r="H82" s="25"/>
      <c r="I82" s="25"/>
      <c r="J82" s="25"/>
      <c r="K82" s="26"/>
      <c r="L82" s="26"/>
      <c r="M82" s="25"/>
      <c r="N82" s="25"/>
      <c r="O82" s="26"/>
      <c r="P82" s="25"/>
      <c r="Q82" s="25"/>
      <c r="R82" s="63"/>
      <c r="S82" s="25"/>
    </row>
    <row r="83" spans="1:19" ht="15" customHeight="1" x14ac:dyDescent="0.35">
      <c r="A83" s="25"/>
      <c r="B83" s="25"/>
      <c r="C83" s="25"/>
      <c r="D83" s="25"/>
      <c r="E83" s="26"/>
      <c r="F83" s="26"/>
      <c r="G83" s="25"/>
      <c r="H83" s="25"/>
      <c r="I83" s="25"/>
      <c r="J83" s="25"/>
      <c r="K83" s="26"/>
      <c r="L83" s="26"/>
      <c r="M83" s="25"/>
      <c r="N83" s="25"/>
      <c r="O83" s="26"/>
      <c r="P83" s="25"/>
      <c r="Q83" s="25"/>
      <c r="R83" s="63"/>
      <c r="S83" s="25"/>
    </row>
    <row r="84" spans="1:19" ht="15" customHeight="1" x14ac:dyDescent="0.35">
      <c r="A84" s="25"/>
      <c r="B84" s="25"/>
      <c r="C84" s="25"/>
      <c r="D84" s="25"/>
      <c r="E84" s="26"/>
      <c r="F84" s="26"/>
      <c r="G84" s="25"/>
      <c r="H84" s="25"/>
      <c r="I84" s="25"/>
      <c r="J84" s="25"/>
      <c r="K84" s="26"/>
      <c r="L84" s="26"/>
      <c r="M84" s="25"/>
      <c r="N84" s="25"/>
      <c r="O84" s="26"/>
      <c r="P84" s="25"/>
      <c r="Q84" s="25"/>
      <c r="R84" s="63"/>
      <c r="S84" s="25"/>
    </row>
    <row r="85" spans="1:19" ht="15" customHeight="1" x14ac:dyDescent="0.35">
      <c r="A85" s="25"/>
      <c r="B85" s="25"/>
      <c r="C85" s="25"/>
      <c r="D85" s="25"/>
      <c r="E85" s="26"/>
      <c r="F85" s="26"/>
      <c r="G85" s="25"/>
      <c r="H85" s="25"/>
      <c r="I85" s="25"/>
      <c r="J85" s="25"/>
      <c r="K85" s="26"/>
      <c r="L85" s="26"/>
      <c r="M85" s="25"/>
      <c r="N85" s="25"/>
      <c r="O85" s="26"/>
      <c r="P85" s="25"/>
      <c r="Q85" s="25"/>
      <c r="R85" s="63"/>
      <c r="S85" s="25"/>
    </row>
    <row r="86" spans="1:19" ht="15" customHeight="1" x14ac:dyDescent="0.35">
      <c r="A86" s="25"/>
      <c r="B86" s="25"/>
      <c r="C86" s="25"/>
      <c r="D86" s="25"/>
      <c r="E86" s="26"/>
      <c r="F86" s="26"/>
      <c r="G86" s="25"/>
      <c r="H86" s="25"/>
      <c r="I86" s="25"/>
      <c r="J86" s="25"/>
      <c r="K86" s="26"/>
      <c r="L86" s="26"/>
      <c r="M86" s="25"/>
      <c r="N86" s="25"/>
      <c r="O86" s="26"/>
      <c r="P86" s="25"/>
      <c r="Q86" s="25"/>
      <c r="R86" s="63"/>
      <c r="S86" s="25"/>
    </row>
    <row r="87" spans="1:19" ht="15" customHeight="1" x14ac:dyDescent="0.35">
      <c r="A87" s="25"/>
      <c r="B87" s="25"/>
      <c r="C87" s="25"/>
      <c r="D87" s="25"/>
      <c r="E87" s="26"/>
      <c r="F87" s="26"/>
      <c r="G87" s="25"/>
      <c r="H87" s="25"/>
      <c r="I87" s="25"/>
      <c r="J87" s="25"/>
      <c r="K87" s="26"/>
      <c r="L87" s="26"/>
      <c r="M87" s="25"/>
      <c r="N87" s="25"/>
      <c r="O87" s="26"/>
      <c r="P87" s="25"/>
      <c r="Q87" s="25"/>
      <c r="R87" s="63"/>
      <c r="S87" s="25"/>
    </row>
    <row r="88" spans="1:19" ht="15" customHeight="1" x14ac:dyDescent="0.35">
      <c r="A88" s="25"/>
      <c r="B88" s="25"/>
      <c r="C88" s="25"/>
      <c r="D88" s="25"/>
      <c r="E88" s="26"/>
      <c r="F88" s="26"/>
      <c r="G88" s="25"/>
      <c r="H88" s="25"/>
      <c r="I88" s="25"/>
      <c r="J88" s="25"/>
      <c r="K88" s="26"/>
      <c r="L88" s="26"/>
      <c r="M88" s="25"/>
      <c r="N88" s="25"/>
      <c r="O88" s="26"/>
      <c r="P88" s="25"/>
      <c r="Q88" s="25"/>
      <c r="R88" s="63"/>
      <c r="S88" s="25"/>
    </row>
    <row r="89" spans="1:19" ht="15" customHeight="1" x14ac:dyDescent="0.35">
      <c r="A89" s="25"/>
      <c r="B89" s="25"/>
      <c r="C89" s="25"/>
      <c r="D89" s="25"/>
      <c r="E89" s="26"/>
      <c r="F89" s="26"/>
      <c r="G89" s="25"/>
      <c r="H89" s="25"/>
      <c r="I89" s="25"/>
      <c r="J89" s="25"/>
      <c r="K89" s="26"/>
      <c r="L89" s="26"/>
      <c r="M89" s="25"/>
      <c r="N89" s="25"/>
      <c r="O89" s="26"/>
      <c r="P89" s="25"/>
      <c r="Q89" s="25"/>
      <c r="R89" s="63"/>
      <c r="S89" s="25"/>
    </row>
    <row r="90" spans="1:19" ht="15" customHeight="1" x14ac:dyDescent="0.35">
      <c r="A90" s="25"/>
      <c r="B90" s="25"/>
      <c r="C90" s="25"/>
      <c r="D90" s="25"/>
      <c r="E90" s="26"/>
      <c r="F90" s="26"/>
      <c r="G90" s="25"/>
      <c r="H90" s="25"/>
      <c r="I90" s="25"/>
      <c r="J90" s="25"/>
      <c r="K90" s="26"/>
      <c r="L90" s="26"/>
      <c r="M90" s="25"/>
      <c r="N90" s="25"/>
      <c r="O90" s="26"/>
      <c r="P90" s="25"/>
      <c r="Q90" s="25"/>
      <c r="R90" s="63"/>
      <c r="S90" s="25"/>
    </row>
    <row r="91" spans="1:19" ht="15" customHeight="1" x14ac:dyDescent="0.35">
      <c r="A91" s="25"/>
      <c r="B91" s="25"/>
      <c r="C91" s="25"/>
      <c r="D91" s="25"/>
      <c r="E91" s="26"/>
      <c r="F91" s="26"/>
      <c r="G91" s="25"/>
      <c r="H91" s="25"/>
      <c r="I91" s="25"/>
      <c r="J91" s="25"/>
      <c r="K91" s="26"/>
      <c r="L91" s="26"/>
      <c r="M91" s="25"/>
      <c r="N91" s="25"/>
      <c r="O91" s="26"/>
      <c r="P91" s="25"/>
      <c r="Q91" s="25"/>
      <c r="R91" s="63"/>
      <c r="S91" s="25"/>
    </row>
    <row r="92" spans="1:19" ht="15" customHeight="1" x14ac:dyDescent="0.35">
      <c r="A92" s="25"/>
      <c r="B92" s="25"/>
      <c r="C92" s="25"/>
      <c r="D92" s="25"/>
      <c r="E92" s="26"/>
      <c r="F92" s="26"/>
      <c r="G92" s="25"/>
      <c r="H92" s="25"/>
      <c r="I92" s="25"/>
      <c r="J92" s="25"/>
      <c r="K92" s="26"/>
      <c r="L92" s="26"/>
      <c r="M92" s="25"/>
      <c r="N92" s="25"/>
      <c r="O92" s="26"/>
      <c r="P92" s="25"/>
      <c r="Q92" s="25"/>
      <c r="R92" s="63"/>
      <c r="S92" s="25"/>
    </row>
    <row r="93" spans="1:19" ht="15" customHeight="1" x14ac:dyDescent="0.35">
      <c r="A93" s="25"/>
      <c r="B93" s="25"/>
      <c r="C93" s="25"/>
      <c r="D93" s="25"/>
      <c r="E93" s="26"/>
      <c r="F93" s="26"/>
      <c r="G93" s="25"/>
      <c r="H93" s="25"/>
      <c r="I93" s="25"/>
      <c r="J93" s="25"/>
      <c r="K93" s="26"/>
      <c r="L93" s="26"/>
      <c r="M93" s="25"/>
      <c r="N93" s="25"/>
      <c r="O93" s="26"/>
      <c r="P93" s="25"/>
      <c r="Q93" s="25"/>
      <c r="R93" s="63"/>
      <c r="S93" s="25"/>
    </row>
    <row r="94" spans="1:19" ht="15" customHeight="1" x14ac:dyDescent="0.35">
      <c r="A94" s="25"/>
      <c r="B94" s="25"/>
      <c r="C94" s="25"/>
      <c r="D94" s="25"/>
      <c r="E94" s="26"/>
      <c r="F94" s="26"/>
      <c r="G94" s="25"/>
      <c r="H94" s="25"/>
      <c r="I94" s="25"/>
      <c r="J94" s="25"/>
      <c r="K94" s="26"/>
      <c r="L94" s="26"/>
      <c r="M94" s="25"/>
      <c r="N94" s="25"/>
      <c r="O94" s="26"/>
      <c r="P94" s="25"/>
      <c r="Q94" s="25"/>
      <c r="R94" s="63"/>
      <c r="S94" s="25"/>
    </row>
    <row r="95" spans="1:19" ht="15" customHeight="1" x14ac:dyDescent="0.35">
      <c r="A95" s="25"/>
      <c r="B95" s="25"/>
      <c r="C95" s="25"/>
      <c r="D95" s="25"/>
      <c r="E95" s="26"/>
      <c r="F95" s="26"/>
      <c r="G95" s="25"/>
      <c r="H95" s="25"/>
      <c r="I95" s="25"/>
      <c r="J95" s="25"/>
      <c r="K95" s="26"/>
      <c r="L95" s="26"/>
      <c r="M95" s="25"/>
      <c r="N95" s="25"/>
      <c r="O95" s="26"/>
      <c r="P95" s="25"/>
      <c r="Q95" s="25"/>
      <c r="R95" s="63"/>
      <c r="S95" s="25"/>
    </row>
    <row r="96" spans="1:19" ht="15" customHeight="1" x14ac:dyDescent="0.35">
      <c r="A96" s="25"/>
      <c r="B96" s="25"/>
      <c r="C96" s="25"/>
      <c r="D96" s="25"/>
      <c r="E96" s="26"/>
      <c r="F96" s="26"/>
      <c r="G96" s="25"/>
      <c r="H96" s="25"/>
      <c r="I96" s="25"/>
      <c r="J96" s="25"/>
      <c r="K96" s="26"/>
      <c r="L96" s="26"/>
      <c r="M96" s="25"/>
      <c r="N96" s="25"/>
      <c r="O96" s="26"/>
      <c r="P96" s="25"/>
      <c r="Q96" s="25"/>
      <c r="R96" s="63"/>
      <c r="S96" s="25"/>
    </row>
    <row r="97" spans="1:19" ht="15" customHeight="1" x14ac:dyDescent="0.35">
      <c r="A97" s="25"/>
      <c r="B97" s="25"/>
      <c r="C97" s="25"/>
      <c r="D97" s="25"/>
      <c r="E97" s="26"/>
      <c r="F97" s="26"/>
      <c r="G97" s="25"/>
      <c r="H97" s="25"/>
      <c r="I97" s="25"/>
      <c r="J97" s="25"/>
      <c r="K97" s="26"/>
      <c r="L97" s="26"/>
      <c r="M97" s="25"/>
      <c r="N97" s="25"/>
      <c r="O97" s="26"/>
      <c r="P97" s="25"/>
      <c r="Q97" s="25"/>
      <c r="R97" s="63"/>
      <c r="S97" s="25"/>
    </row>
    <row r="98" spans="1:19" ht="15" customHeight="1" x14ac:dyDescent="0.35">
      <c r="A98" s="25"/>
      <c r="B98" s="25"/>
      <c r="C98" s="25"/>
      <c r="D98" s="25"/>
      <c r="E98" s="26"/>
      <c r="F98" s="26"/>
      <c r="G98" s="25"/>
      <c r="H98" s="25"/>
      <c r="I98" s="25"/>
      <c r="J98" s="25"/>
      <c r="K98" s="26"/>
      <c r="L98" s="26"/>
      <c r="M98" s="25"/>
      <c r="N98" s="25"/>
      <c r="O98" s="26"/>
      <c r="P98" s="25"/>
      <c r="Q98" s="25"/>
      <c r="R98" s="63"/>
      <c r="S98" s="25"/>
    </row>
    <row r="99" spans="1:19" ht="15" customHeight="1" x14ac:dyDescent="0.35">
      <c r="A99" s="25"/>
      <c r="B99" s="25"/>
      <c r="C99" s="25"/>
      <c r="D99" s="25"/>
      <c r="E99" s="26"/>
      <c r="F99" s="26"/>
      <c r="G99" s="25"/>
      <c r="H99" s="25"/>
      <c r="I99" s="25"/>
      <c r="J99" s="25"/>
      <c r="K99" s="26"/>
      <c r="L99" s="26"/>
      <c r="M99" s="25"/>
      <c r="N99" s="25"/>
      <c r="O99" s="26"/>
      <c r="P99" s="25"/>
      <c r="Q99" s="25"/>
      <c r="R99" s="63"/>
      <c r="S99" s="25"/>
    </row>
    <row r="100" spans="1:19" ht="15" customHeight="1" x14ac:dyDescent="0.35">
      <c r="A100" s="25"/>
      <c r="B100" s="25"/>
      <c r="C100" s="25"/>
      <c r="D100" s="25"/>
      <c r="E100" s="26"/>
      <c r="F100" s="26"/>
      <c r="G100" s="25"/>
      <c r="H100" s="25"/>
      <c r="I100" s="25"/>
      <c r="J100" s="25"/>
      <c r="K100" s="26"/>
      <c r="L100" s="26"/>
      <c r="M100" s="25"/>
      <c r="N100" s="25"/>
      <c r="O100" s="26"/>
      <c r="P100" s="25"/>
      <c r="Q100" s="25"/>
      <c r="R100" s="63"/>
      <c r="S100" s="25"/>
    </row>
    <row r="101" spans="1:19" ht="15" customHeight="1" x14ac:dyDescent="0.35">
      <c r="A101" s="25"/>
      <c r="B101" s="25"/>
      <c r="C101" s="25"/>
      <c r="D101" s="25"/>
      <c r="E101" s="26"/>
      <c r="F101" s="26"/>
      <c r="G101" s="25"/>
      <c r="H101" s="25"/>
      <c r="I101" s="25"/>
      <c r="J101" s="25"/>
      <c r="K101" s="26"/>
      <c r="L101" s="26"/>
      <c r="M101" s="25"/>
      <c r="N101" s="25"/>
      <c r="O101" s="26"/>
      <c r="P101" s="25"/>
      <c r="Q101" s="25"/>
      <c r="R101" s="63"/>
      <c r="S101" s="25"/>
    </row>
    <row r="102" spans="1:19" ht="15" customHeight="1" x14ac:dyDescent="0.35">
      <c r="A102" s="25"/>
      <c r="B102" s="25"/>
      <c r="C102" s="25"/>
      <c r="D102" s="25"/>
      <c r="E102" s="26"/>
      <c r="F102" s="26"/>
      <c r="G102" s="25"/>
      <c r="H102" s="25"/>
      <c r="I102" s="25"/>
      <c r="J102" s="25"/>
      <c r="K102" s="26"/>
      <c r="L102" s="26"/>
      <c r="M102" s="25"/>
      <c r="N102" s="25"/>
      <c r="O102" s="26"/>
      <c r="P102" s="25"/>
      <c r="Q102" s="25"/>
      <c r="R102" s="63"/>
      <c r="S102" s="25"/>
    </row>
    <row r="103" spans="1:19" ht="15" customHeight="1" x14ac:dyDescent="0.35">
      <c r="A103" s="25"/>
      <c r="B103" s="25"/>
      <c r="C103" s="25"/>
      <c r="D103" s="25"/>
      <c r="E103" s="26"/>
      <c r="F103" s="26"/>
      <c r="G103" s="25"/>
      <c r="H103" s="25"/>
      <c r="I103" s="25"/>
      <c r="J103" s="25"/>
      <c r="K103" s="26"/>
      <c r="L103" s="26"/>
      <c r="M103" s="25"/>
      <c r="N103" s="25"/>
      <c r="O103" s="26"/>
      <c r="P103" s="25"/>
      <c r="Q103" s="25"/>
      <c r="R103" s="63"/>
      <c r="S103" s="25"/>
    </row>
    <row r="104" spans="1:19" ht="15" customHeight="1" x14ac:dyDescent="0.35">
      <c r="A104" s="25"/>
      <c r="B104" s="25"/>
      <c r="C104" s="25"/>
      <c r="D104" s="25"/>
      <c r="E104" s="26"/>
      <c r="F104" s="26"/>
      <c r="G104" s="25"/>
      <c r="H104" s="25"/>
      <c r="I104" s="25"/>
      <c r="J104" s="25"/>
      <c r="K104" s="26"/>
      <c r="L104" s="26"/>
      <c r="M104" s="25"/>
      <c r="N104" s="25"/>
      <c r="O104" s="26"/>
      <c r="P104" s="25"/>
      <c r="Q104" s="25"/>
      <c r="R104" s="63"/>
      <c r="S104" s="25"/>
    </row>
    <row r="105" spans="1:19" ht="15" customHeight="1" x14ac:dyDescent="0.35">
      <c r="A105" s="25"/>
      <c r="B105" s="25"/>
      <c r="C105" s="25"/>
      <c r="D105" s="25"/>
      <c r="E105" s="26"/>
      <c r="F105" s="26"/>
      <c r="G105" s="25"/>
      <c r="H105" s="25"/>
      <c r="I105" s="25"/>
      <c r="J105" s="25"/>
      <c r="K105" s="26"/>
      <c r="L105" s="26"/>
      <c r="M105" s="25"/>
      <c r="N105" s="25"/>
      <c r="O105" s="26"/>
      <c r="P105" s="25"/>
      <c r="Q105" s="25"/>
      <c r="R105" s="63"/>
      <c r="S105" s="25"/>
    </row>
    <row r="106" spans="1:19" ht="15" customHeight="1" x14ac:dyDescent="0.35">
      <c r="A106" s="25"/>
      <c r="B106" s="25"/>
      <c r="C106" s="25"/>
      <c r="D106" s="25"/>
      <c r="E106" s="26"/>
      <c r="F106" s="26"/>
      <c r="G106" s="25"/>
      <c r="H106" s="25"/>
      <c r="I106" s="25"/>
      <c r="J106" s="25"/>
      <c r="K106" s="26"/>
      <c r="L106" s="26"/>
      <c r="M106" s="25"/>
      <c r="N106" s="25"/>
      <c r="O106" s="26"/>
      <c r="P106" s="25"/>
      <c r="Q106" s="25"/>
      <c r="R106" s="63"/>
      <c r="S106" s="25"/>
    </row>
    <row r="107" spans="1:19" ht="15" customHeight="1" x14ac:dyDescent="0.35">
      <c r="A107" s="25"/>
      <c r="B107" s="25"/>
      <c r="C107" s="25"/>
      <c r="D107" s="25"/>
      <c r="E107" s="26"/>
      <c r="F107" s="26"/>
      <c r="G107" s="25"/>
      <c r="H107" s="25"/>
      <c r="I107" s="25"/>
      <c r="J107" s="25"/>
      <c r="K107" s="26"/>
      <c r="L107" s="26"/>
      <c r="M107" s="25"/>
      <c r="N107" s="25"/>
      <c r="O107" s="26"/>
      <c r="P107" s="25"/>
      <c r="Q107" s="25"/>
      <c r="R107" s="63"/>
      <c r="S107" s="25"/>
    </row>
    <row r="108" spans="1:19" ht="15" customHeight="1" x14ac:dyDescent="0.35">
      <c r="A108" s="25"/>
      <c r="B108" s="25"/>
      <c r="C108" s="25"/>
      <c r="D108" s="25"/>
      <c r="E108" s="26"/>
      <c r="F108" s="26"/>
      <c r="G108" s="25"/>
      <c r="H108" s="25"/>
      <c r="I108" s="25"/>
      <c r="J108" s="25"/>
      <c r="K108" s="26"/>
      <c r="L108" s="26"/>
      <c r="M108" s="25"/>
      <c r="N108" s="25"/>
      <c r="O108" s="26"/>
      <c r="P108" s="25"/>
      <c r="Q108" s="25"/>
      <c r="R108" s="63"/>
      <c r="S108" s="25"/>
    </row>
    <row r="109" spans="1:19" ht="15" customHeight="1" x14ac:dyDescent="0.35">
      <c r="A109" s="25"/>
      <c r="B109" s="25"/>
      <c r="C109" s="25"/>
      <c r="D109" s="25"/>
      <c r="E109" s="26"/>
      <c r="F109" s="26"/>
      <c r="G109" s="25"/>
      <c r="H109" s="25"/>
      <c r="I109" s="25"/>
      <c r="J109" s="25"/>
      <c r="K109" s="26"/>
      <c r="L109" s="26"/>
      <c r="M109" s="25"/>
      <c r="N109" s="25"/>
      <c r="O109" s="26"/>
      <c r="P109" s="25"/>
      <c r="Q109" s="25"/>
      <c r="R109" s="63"/>
      <c r="S109" s="25"/>
    </row>
    <row r="110" spans="1:19" ht="15" customHeight="1" x14ac:dyDescent="0.35">
      <c r="A110" s="25"/>
      <c r="B110" s="25"/>
      <c r="C110" s="25"/>
      <c r="D110" s="25"/>
      <c r="E110" s="26"/>
      <c r="F110" s="26"/>
      <c r="G110" s="25"/>
      <c r="H110" s="25"/>
      <c r="I110" s="25"/>
      <c r="J110" s="25"/>
      <c r="K110" s="26"/>
      <c r="L110" s="26"/>
      <c r="M110" s="25"/>
      <c r="N110" s="25"/>
      <c r="O110" s="26"/>
      <c r="P110" s="25"/>
      <c r="Q110" s="25"/>
      <c r="R110" s="63"/>
      <c r="S110" s="25"/>
    </row>
    <row r="111" spans="1:19" ht="15" customHeight="1" x14ac:dyDescent="0.35">
      <c r="A111" s="25"/>
      <c r="B111" s="25"/>
      <c r="C111" s="25"/>
      <c r="D111" s="25"/>
      <c r="E111" s="26"/>
      <c r="F111" s="26"/>
      <c r="G111" s="25"/>
      <c r="H111" s="25"/>
      <c r="I111" s="25"/>
      <c r="J111" s="25"/>
      <c r="K111" s="26"/>
      <c r="L111" s="26"/>
      <c r="M111" s="25"/>
      <c r="N111" s="25"/>
      <c r="O111" s="26"/>
      <c r="P111" s="25"/>
      <c r="Q111" s="25"/>
      <c r="R111" s="63"/>
      <c r="S111" s="25"/>
    </row>
    <row r="112" spans="1:19" ht="15" customHeight="1" x14ac:dyDescent="0.35">
      <c r="A112" s="25"/>
      <c r="B112" s="25"/>
      <c r="C112" s="25"/>
      <c r="D112" s="25"/>
      <c r="E112" s="26"/>
      <c r="F112" s="26"/>
      <c r="G112" s="25"/>
      <c r="H112" s="25"/>
      <c r="I112" s="25"/>
      <c r="J112" s="25"/>
      <c r="K112" s="26"/>
      <c r="L112" s="26"/>
      <c r="M112" s="25"/>
      <c r="N112" s="25"/>
      <c r="O112" s="26"/>
      <c r="P112" s="25"/>
      <c r="Q112" s="25"/>
      <c r="R112" s="63"/>
      <c r="S112" s="25"/>
    </row>
    <row r="113" spans="1:19" ht="15" customHeight="1" x14ac:dyDescent="0.35">
      <c r="A113" s="25"/>
      <c r="B113" s="25"/>
      <c r="C113" s="25"/>
      <c r="D113" s="25"/>
      <c r="E113" s="26"/>
      <c r="F113" s="26"/>
      <c r="G113" s="25"/>
      <c r="H113" s="25"/>
      <c r="I113" s="25"/>
      <c r="J113" s="25"/>
      <c r="K113" s="26"/>
      <c r="L113" s="26"/>
      <c r="M113" s="25"/>
      <c r="N113" s="25"/>
      <c r="O113" s="26"/>
      <c r="P113" s="25"/>
      <c r="Q113" s="25"/>
      <c r="R113" s="63"/>
      <c r="S113" s="25"/>
    </row>
    <row r="114" spans="1:19" ht="15" customHeight="1" x14ac:dyDescent="0.35">
      <c r="A114" s="25"/>
      <c r="B114" s="25"/>
      <c r="C114" s="25"/>
      <c r="D114" s="25"/>
      <c r="E114" s="26"/>
      <c r="F114" s="26"/>
      <c r="G114" s="25"/>
      <c r="H114" s="25"/>
      <c r="I114" s="25"/>
      <c r="J114" s="25"/>
      <c r="K114" s="26"/>
      <c r="L114" s="26"/>
      <c r="M114" s="25"/>
      <c r="N114" s="25"/>
      <c r="O114" s="26"/>
      <c r="P114" s="25"/>
      <c r="Q114" s="25"/>
      <c r="R114" s="63"/>
      <c r="S114" s="25"/>
    </row>
    <row r="115" spans="1:19" ht="15" customHeight="1" x14ac:dyDescent="0.35">
      <c r="A115" s="25"/>
      <c r="B115" s="25"/>
      <c r="C115" s="25"/>
      <c r="D115" s="25"/>
      <c r="E115" s="26"/>
      <c r="F115" s="26"/>
      <c r="G115" s="25"/>
      <c r="H115" s="25"/>
      <c r="I115" s="25"/>
      <c r="J115" s="25"/>
      <c r="K115" s="26"/>
      <c r="L115" s="26"/>
      <c r="M115" s="25"/>
      <c r="N115" s="25"/>
      <c r="O115" s="26"/>
      <c r="P115" s="25"/>
      <c r="Q115" s="25"/>
      <c r="R115" s="63"/>
      <c r="S115" s="25"/>
    </row>
    <row r="116" spans="1:19" ht="15" customHeight="1" x14ac:dyDescent="0.35">
      <c r="A116" s="25"/>
      <c r="B116" s="25"/>
      <c r="C116" s="25"/>
      <c r="D116" s="25"/>
      <c r="E116" s="26"/>
      <c r="F116" s="26"/>
      <c r="G116" s="25"/>
      <c r="H116" s="25"/>
      <c r="I116" s="25"/>
      <c r="J116" s="25"/>
      <c r="K116" s="26"/>
      <c r="L116" s="26"/>
      <c r="M116" s="25"/>
      <c r="N116" s="25"/>
      <c r="O116" s="26"/>
      <c r="P116" s="25"/>
      <c r="Q116" s="25"/>
      <c r="R116" s="63"/>
      <c r="S116" s="25"/>
    </row>
    <row r="117" spans="1:19" ht="15" customHeight="1" x14ac:dyDescent="0.35">
      <c r="A117" s="25"/>
      <c r="B117" s="25"/>
      <c r="C117" s="25"/>
      <c r="D117" s="25"/>
      <c r="E117" s="26"/>
      <c r="F117" s="26"/>
      <c r="G117" s="25"/>
      <c r="H117" s="25"/>
      <c r="I117" s="25"/>
      <c r="J117" s="25"/>
      <c r="K117" s="26"/>
      <c r="L117" s="26"/>
      <c r="M117" s="25"/>
      <c r="N117" s="25"/>
      <c r="O117" s="26"/>
      <c r="P117" s="25"/>
      <c r="Q117" s="25"/>
      <c r="R117" s="63"/>
      <c r="S117" s="25"/>
    </row>
    <row r="118" spans="1:19" ht="15" customHeight="1" x14ac:dyDescent="0.35">
      <c r="A118" s="25"/>
      <c r="B118" s="25"/>
      <c r="C118" s="25"/>
      <c r="D118" s="25"/>
      <c r="E118" s="26"/>
      <c r="F118" s="26"/>
      <c r="G118" s="25"/>
      <c r="H118" s="25"/>
      <c r="I118" s="25"/>
      <c r="J118" s="25"/>
      <c r="K118" s="26"/>
      <c r="L118" s="26"/>
      <c r="M118" s="25"/>
      <c r="N118" s="25"/>
      <c r="O118" s="26"/>
      <c r="P118" s="25"/>
      <c r="Q118" s="25"/>
      <c r="R118" s="63"/>
      <c r="S118" s="25"/>
    </row>
    <row r="119" spans="1:19" ht="15" customHeight="1" x14ac:dyDescent="0.35">
      <c r="A119" s="25"/>
      <c r="B119" s="25"/>
      <c r="C119" s="25"/>
      <c r="D119" s="25"/>
      <c r="E119" s="26"/>
      <c r="F119" s="26"/>
      <c r="G119" s="25"/>
      <c r="H119" s="25"/>
      <c r="I119" s="25"/>
      <c r="J119" s="25"/>
      <c r="K119" s="26"/>
      <c r="L119" s="26"/>
      <c r="M119" s="25"/>
      <c r="N119" s="25"/>
      <c r="O119" s="26"/>
      <c r="P119" s="25"/>
      <c r="Q119" s="25"/>
      <c r="R119" s="63"/>
      <c r="S119" s="25"/>
    </row>
    <row r="120" spans="1:19" ht="15" customHeight="1" x14ac:dyDescent="0.35">
      <c r="A120" s="25"/>
      <c r="B120" s="25"/>
      <c r="C120" s="25"/>
      <c r="D120" s="25"/>
      <c r="E120" s="26"/>
      <c r="F120" s="26"/>
      <c r="G120" s="25"/>
      <c r="H120" s="25"/>
      <c r="I120" s="25"/>
      <c r="J120" s="25"/>
      <c r="K120" s="26"/>
      <c r="L120" s="26"/>
      <c r="M120" s="25"/>
      <c r="N120" s="25"/>
      <c r="O120" s="26"/>
      <c r="P120" s="25"/>
      <c r="Q120" s="25"/>
      <c r="R120" s="63"/>
      <c r="S120" s="25"/>
    </row>
    <row r="121" spans="1:19" ht="15" customHeight="1" x14ac:dyDescent="0.35">
      <c r="A121" s="25"/>
      <c r="B121" s="25"/>
      <c r="C121" s="25"/>
      <c r="D121" s="25"/>
      <c r="E121" s="26"/>
      <c r="F121" s="26"/>
      <c r="G121" s="25"/>
      <c r="H121" s="25"/>
      <c r="I121" s="25"/>
      <c r="J121" s="25"/>
      <c r="K121" s="26"/>
      <c r="L121" s="26"/>
      <c r="M121" s="25"/>
      <c r="N121" s="25"/>
      <c r="O121" s="26"/>
      <c r="P121" s="25"/>
      <c r="Q121" s="25"/>
      <c r="R121" s="63"/>
      <c r="S121" s="25"/>
    </row>
    <row r="122" spans="1:19" ht="15" customHeight="1" x14ac:dyDescent="0.35">
      <c r="A122" s="25"/>
      <c r="B122" s="25"/>
      <c r="C122" s="25"/>
      <c r="D122" s="25"/>
      <c r="E122" s="26"/>
      <c r="F122" s="26"/>
      <c r="G122" s="25"/>
      <c r="H122" s="25"/>
      <c r="I122" s="25"/>
      <c r="J122" s="25"/>
      <c r="K122" s="26"/>
      <c r="L122" s="26"/>
      <c r="M122" s="25"/>
      <c r="N122" s="25"/>
      <c r="O122" s="26"/>
      <c r="P122" s="25"/>
      <c r="Q122" s="25"/>
      <c r="R122" s="63"/>
      <c r="S122" s="25"/>
    </row>
    <row r="123" spans="1:19" ht="15" customHeight="1" x14ac:dyDescent="0.35">
      <c r="A123" s="25"/>
      <c r="B123" s="25"/>
      <c r="C123" s="25"/>
      <c r="D123" s="25"/>
      <c r="E123" s="26"/>
      <c r="F123" s="26"/>
      <c r="G123" s="25"/>
      <c r="H123" s="25"/>
      <c r="I123" s="25"/>
      <c r="J123" s="25"/>
      <c r="K123" s="26"/>
      <c r="L123" s="26"/>
      <c r="M123" s="25"/>
      <c r="N123" s="25"/>
      <c r="O123" s="26"/>
      <c r="P123" s="25"/>
      <c r="Q123" s="25"/>
      <c r="R123" s="63"/>
      <c r="S123" s="25"/>
    </row>
    <row r="124" spans="1:19" ht="15" customHeight="1" x14ac:dyDescent="0.35">
      <c r="A124" s="25"/>
      <c r="B124" s="25"/>
      <c r="C124" s="25"/>
      <c r="D124" s="25"/>
      <c r="E124" s="26"/>
      <c r="F124" s="26"/>
      <c r="G124" s="25"/>
      <c r="H124" s="25"/>
      <c r="I124" s="25"/>
      <c r="J124" s="25"/>
      <c r="K124" s="26"/>
      <c r="L124" s="26"/>
      <c r="M124" s="25"/>
      <c r="N124" s="25"/>
      <c r="O124" s="26"/>
      <c r="P124" s="25"/>
      <c r="Q124" s="25"/>
      <c r="R124" s="63"/>
      <c r="S124" s="25"/>
    </row>
    <row r="125" spans="1:19" ht="15" customHeight="1" x14ac:dyDescent="0.35">
      <c r="A125" s="25"/>
      <c r="B125" s="25"/>
      <c r="C125" s="25"/>
      <c r="D125" s="25"/>
      <c r="E125" s="26"/>
      <c r="F125" s="26"/>
      <c r="G125" s="25"/>
      <c r="H125" s="25"/>
      <c r="I125" s="25"/>
      <c r="J125" s="25"/>
      <c r="K125" s="26"/>
      <c r="L125" s="26"/>
      <c r="M125" s="25"/>
      <c r="N125" s="25"/>
      <c r="O125" s="26"/>
      <c r="P125" s="25"/>
      <c r="Q125" s="25"/>
      <c r="R125" s="63"/>
      <c r="S125" s="25"/>
    </row>
    <row r="126" spans="1:19" ht="15" customHeight="1" x14ac:dyDescent="0.35">
      <c r="A126" s="25"/>
      <c r="B126" s="25"/>
      <c r="C126" s="25"/>
      <c r="D126" s="25"/>
      <c r="E126" s="26"/>
      <c r="F126" s="26"/>
      <c r="G126" s="25"/>
      <c r="H126" s="25"/>
      <c r="I126" s="25"/>
      <c r="J126" s="25"/>
      <c r="K126" s="26"/>
      <c r="L126" s="26"/>
      <c r="M126" s="25"/>
      <c r="N126" s="25"/>
      <c r="O126" s="26"/>
      <c r="P126" s="25"/>
      <c r="Q126" s="25"/>
      <c r="R126" s="63"/>
      <c r="S126" s="25"/>
    </row>
    <row r="127" spans="1:19" ht="15" customHeight="1" x14ac:dyDescent="0.35">
      <c r="A127" s="25"/>
      <c r="B127" s="25"/>
      <c r="C127" s="25"/>
      <c r="D127" s="25"/>
      <c r="E127" s="26"/>
      <c r="F127" s="26"/>
      <c r="G127" s="25"/>
      <c r="H127" s="25"/>
      <c r="I127" s="25"/>
      <c r="J127" s="25"/>
      <c r="K127" s="26"/>
      <c r="L127" s="26"/>
      <c r="M127" s="25"/>
      <c r="N127" s="25"/>
      <c r="O127" s="26"/>
      <c r="P127" s="25"/>
      <c r="Q127" s="25"/>
      <c r="R127" s="63"/>
      <c r="S127" s="25"/>
    </row>
    <row r="128" spans="1:19" ht="15" customHeight="1" x14ac:dyDescent="0.35">
      <c r="A128" s="25"/>
      <c r="B128" s="25"/>
      <c r="C128" s="25"/>
      <c r="D128" s="25"/>
      <c r="E128" s="26"/>
      <c r="F128" s="26"/>
      <c r="G128" s="25"/>
      <c r="H128" s="25"/>
      <c r="I128" s="25"/>
      <c r="J128" s="25"/>
      <c r="K128" s="26"/>
      <c r="L128" s="26"/>
      <c r="M128" s="25"/>
      <c r="N128" s="25"/>
      <c r="O128" s="26"/>
      <c r="P128" s="25"/>
      <c r="Q128" s="25"/>
      <c r="R128" s="63"/>
      <c r="S128" s="25"/>
    </row>
    <row r="129" spans="1:19" ht="15" customHeight="1" x14ac:dyDescent="0.35">
      <c r="A129" s="25"/>
      <c r="B129" s="25"/>
      <c r="C129" s="25"/>
      <c r="D129" s="25"/>
      <c r="E129" s="26"/>
      <c r="F129" s="26"/>
      <c r="G129" s="25"/>
      <c r="H129" s="25"/>
      <c r="I129" s="25"/>
      <c r="J129" s="25"/>
      <c r="K129" s="26"/>
      <c r="L129" s="26"/>
      <c r="M129" s="25"/>
      <c r="N129" s="25"/>
      <c r="O129" s="26"/>
      <c r="P129" s="25"/>
      <c r="Q129" s="25"/>
      <c r="R129" s="63"/>
      <c r="S129" s="25"/>
    </row>
    <row r="130" spans="1:19" ht="15" customHeight="1" x14ac:dyDescent="0.35">
      <c r="A130" s="25"/>
      <c r="B130" s="25"/>
      <c r="C130" s="25"/>
      <c r="D130" s="25"/>
      <c r="E130" s="26"/>
      <c r="F130" s="26"/>
      <c r="G130" s="25"/>
      <c r="H130" s="25"/>
      <c r="I130" s="25"/>
      <c r="J130" s="25"/>
      <c r="K130" s="26"/>
      <c r="L130" s="26"/>
      <c r="M130" s="25"/>
      <c r="N130" s="25"/>
      <c r="O130" s="26"/>
      <c r="P130" s="25"/>
      <c r="Q130" s="25"/>
      <c r="R130" s="63"/>
      <c r="S130" s="25"/>
    </row>
    <row r="131" spans="1:19" ht="15" customHeight="1" x14ac:dyDescent="0.35">
      <c r="A131" s="25"/>
      <c r="B131" s="25"/>
      <c r="C131" s="25"/>
      <c r="D131" s="25"/>
      <c r="E131" s="26"/>
      <c r="F131" s="26"/>
      <c r="G131" s="25"/>
      <c r="H131" s="25"/>
      <c r="I131" s="25"/>
      <c r="J131" s="25"/>
      <c r="K131" s="26"/>
      <c r="L131" s="26"/>
      <c r="M131" s="25"/>
      <c r="N131" s="25"/>
      <c r="O131" s="26"/>
      <c r="P131" s="25"/>
      <c r="Q131" s="25"/>
      <c r="R131" s="63"/>
      <c r="S131" s="25"/>
    </row>
    <row r="132" spans="1:19" ht="15" customHeight="1" x14ac:dyDescent="0.35">
      <c r="A132" s="25"/>
      <c r="B132" s="25"/>
      <c r="C132" s="25"/>
      <c r="D132" s="25"/>
      <c r="E132" s="26"/>
      <c r="F132" s="26"/>
      <c r="G132" s="25"/>
      <c r="H132" s="25"/>
      <c r="I132" s="25"/>
      <c r="J132" s="25"/>
      <c r="K132" s="26"/>
      <c r="L132" s="26"/>
      <c r="M132" s="25"/>
      <c r="N132" s="25"/>
      <c r="O132" s="26"/>
      <c r="P132" s="25"/>
      <c r="Q132" s="25"/>
      <c r="R132" s="63"/>
      <c r="S132" s="25"/>
    </row>
    <row r="133" spans="1:19" ht="15" customHeight="1" x14ac:dyDescent="0.35">
      <c r="A133" s="25"/>
      <c r="B133" s="25"/>
      <c r="C133" s="25"/>
      <c r="D133" s="25"/>
      <c r="E133" s="26"/>
      <c r="F133" s="26"/>
      <c r="G133" s="25"/>
      <c r="H133" s="25"/>
      <c r="I133" s="25"/>
      <c r="J133" s="25"/>
      <c r="K133" s="26"/>
      <c r="L133" s="26"/>
      <c r="M133" s="25"/>
      <c r="N133" s="25"/>
      <c r="O133" s="26"/>
      <c r="P133" s="25"/>
      <c r="Q133" s="25"/>
      <c r="R133" s="63"/>
      <c r="S133" s="25"/>
    </row>
    <row r="134" spans="1:19" ht="15" customHeight="1" x14ac:dyDescent="0.35">
      <c r="A134" s="25"/>
      <c r="B134" s="25"/>
      <c r="C134" s="25"/>
      <c r="D134" s="25"/>
      <c r="E134" s="26"/>
      <c r="F134" s="26"/>
      <c r="G134" s="25"/>
      <c r="H134" s="25"/>
      <c r="I134" s="25"/>
      <c r="J134" s="25"/>
      <c r="K134" s="26"/>
      <c r="L134" s="26"/>
      <c r="M134" s="25"/>
      <c r="N134" s="25"/>
      <c r="O134" s="26"/>
      <c r="P134" s="25"/>
      <c r="Q134" s="25"/>
      <c r="R134" s="63"/>
      <c r="S134" s="25"/>
    </row>
    <row r="135" spans="1:19" ht="15" customHeight="1" x14ac:dyDescent="0.35">
      <c r="A135" s="25"/>
      <c r="B135" s="25"/>
      <c r="C135" s="25"/>
      <c r="D135" s="25"/>
      <c r="E135" s="26"/>
      <c r="F135" s="26"/>
      <c r="G135" s="25"/>
      <c r="H135" s="25"/>
      <c r="I135" s="25"/>
      <c r="J135" s="25"/>
      <c r="K135" s="26"/>
      <c r="L135" s="26"/>
      <c r="M135" s="25"/>
      <c r="N135" s="25"/>
      <c r="O135" s="26"/>
      <c r="P135" s="25"/>
      <c r="Q135" s="25"/>
      <c r="R135" s="63"/>
      <c r="S135" s="25"/>
    </row>
    <row r="136" spans="1:19" ht="15" customHeight="1" x14ac:dyDescent="0.35">
      <c r="A136" s="25"/>
      <c r="B136" s="25"/>
      <c r="C136" s="25"/>
      <c r="D136" s="25"/>
      <c r="E136" s="26"/>
      <c r="F136" s="26"/>
      <c r="G136" s="25"/>
      <c r="H136" s="25"/>
      <c r="I136" s="25"/>
      <c r="J136" s="25"/>
      <c r="K136" s="26"/>
      <c r="L136" s="26"/>
      <c r="M136" s="25"/>
      <c r="N136" s="25"/>
      <c r="O136" s="26"/>
      <c r="P136" s="25"/>
      <c r="Q136" s="25"/>
      <c r="R136" s="63"/>
      <c r="S136" s="25"/>
    </row>
    <row r="137" spans="1:19" ht="15" customHeight="1" x14ac:dyDescent="0.35">
      <c r="A137" s="25"/>
      <c r="B137" s="25"/>
      <c r="C137" s="25"/>
      <c r="D137" s="25"/>
      <c r="E137" s="26"/>
      <c r="F137" s="26"/>
      <c r="G137" s="25"/>
      <c r="H137" s="25"/>
      <c r="I137" s="25"/>
      <c r="J137" s="25"/>
      <c r="K137" s="26"/>
      <c r="L137" s="26"/>
      <c r="M137" s="25"/>
      <c r="N137" s="25"/>
      <c r="O137" s="26"/>
      <c r="P137" s="25"/>
      <c r="Q137" s="25"/>
      <c r="R137" s="63"/>
      <c r="S137" s="25"/>
    </row>
    <row r="138" spans="1:19" ht="15" customHeight="1" x14ac:dyDescent="0.35">
      <c r="A138" s="25"/>
      <c r="B138" s="25"/>
      <c r="C138" s="25"/>
      <c r="D138" s="25"/>
      <c r="E138" s="26"/>
      <c r="F138" s="26"/>
      <c r="G138" s="25"/>
      <c r="H138" s="25"/>
      <c r="I138" s="25"/>
      <c r="J138" s="25"/>
      <c r="K138" s="26"/>
      <c r="L138" s="26"/>
      <c r="M138" s="25"/>
      <c r="N138" s="25"/>
      <c r="O138" s="26"/>
      <c r="P138" s="25"/>
      <c r="Q138" s="25"/>
      <c r="R138" s="63"/>
      <c r="S138" s="25"/>
    </row>
    <row r="139" spans="1:19" ht="15" customHeight="1" x14ac:dyDescent="0.35">
      <c r="A139" s="25"/>
      <c r="B139" s="25"/>
      <c r="C139" s="25"/>
      <c r="D139" s="25"/>
      <c r="E139" s="26"/>
      <c r="F139" s="26"/>
      <c r="G139" s="25"/>
      <c r="H139" s="25"/>
      <c r="I139" s="25"/>
      <c r="J139" s="25"/>
      <c r="K139" s="26"/>
      <c r="L139" s="26"/>
      <c r="M139" s="25"/>
      <c r="N139" s="25"/>
      <c r="O139" s="26"/>
      <c r="P139" s="25"/>
      <c r="Q139" s="25"/>
      <c r="R139" s="63"/>
      <c r="S139" s="25"/>
    </row>
    <row r="140" spans="1:19" ht="15" customHeight="1" x14ac:dyDescent="0.35">
      <c r="A140" s="25"/>
      <c r="B140" s="25"/>
      <c r="C140" s="25"/>
      <c r="D140" s="25"/>
      <c r="E140" s="26"/>
      <c r="F140" s="26"/>
      <c r="G140" s="25"/>
      <c r="H140" s="25"/>
      <c r="I140" s="25"/>
      <c r="J140" s="25"/>
      <c r="K140" s="26"/>
      <c r="L140" s="26"/>
      <c r="M140" s="25"/>
      <c r="N140" s="25"/>
      <c r="O140" s="26"/>
      <c r="P140" s="25"/>
      <c r="Q140" s="25"/>
      <c r="R140" s="63"/>
      <c r="S140" s="25"/>
    </row>
    <row r="141" spans="1:19" ht="15" customHeight="1" x14ac:dyDescent="0.35">
      <c r="A141" s="25"/>
      <c r="B141" s="25"/>
      <c r="C141" s="25"/>
      <c r="D141" s="25"/>
      <c r="E141" s="26"/>
      <c r="F141" s="26"/>
      <c r="G141" s="25"/>
      <c r="H141" s="25"/>
      <c r="I141" s="25"/>
      <c r="J141" s="25"/>
      <c r="K141" s="26"/>
      <c r="L141" s="26"/>
      <c r="M141" s="25"/>
      <c r="N141" s="25"/>
      <c r="O141" s="26"/>
      <c r="P141" s="25"/>
      <c r="Q141" s="25"/>
      <c r="R141" s="63"/>
      <c r="S141" s="25"/>
    </row>
    <row r="142" spans="1:19" ht="15" customHeight="1" x14ac:dyDescent="0.35">
      <c r="A142" s="25"/>
      <c r="B142" s="25"/>
      <c r="C142" s="25"/>
      <c r="D142" s="25"/>
      <c r="E142" s="26"/>
      <c r="F142" s="26"/>
      <c r="G142" s="25"/>
      <c r="H142" s="25"/>
      <c r="I142" s="25"/>
      <c r="J142" s="25"/>
      <c r="K142" s="26"/>
      <c r="L142" s="26"/>
      <c r="M142" s="25"/>
      <c r="N142" s="25"/>
      <c r="O142" s="26"/>
      <c r="P142" s="25"/>
      <c r="Q142" s="25"/>
      <c r="R142" s="63"/>
      <c r="S142" s="25"/>
    </row>
    <row r="143" spans="1:19" ht="15" customHeight="1" x14ac:dyDescent="0.35">
      <c r="A143" s="25"/>
      <c r="B143" s="25"/>
      <c r="C143" s="25"/>
      <c r="D143" s="25"/>
      <c r="E143" s="26"/>
      <c r="F143" s="26"/>
      <c r="G143" s="25"/>
      <c r="H143" s="25"/>
      <c r="I143" s="25"/>
      <c r="J143" s="25"/>
      <c r="K143" s="26"/>
      <c r="L143" s="26"/>
      <c r="M143" s="25"/>
      <c r="N143" s="25"/>
      <c r="O143" s="26"/>
      <c r="P143" s="25"/>
      <c r="Q143" s="25"/>
      <c r="R143" s="63"/>
      <c r="S143" s="25"/>
    </row>
    <row r="144" spans="1:19" ht="15" customHeight="1" x14ac:dyDescent="0.35">
      <c r="A144" s="25"/>
      <c r="B144" s="25"/>
      <c r="C144" s="25"/>
      <c r="D144" s="25"/>
      <c r="E144" s="26"/>
      <c r="F144" s="26"/>
      <c r="G144" s="25"/>
      <c r="H144" s="25"/>
      <c r="I144" s="25"/>
      <c r="J144" s="25"/>
      <c r="K144" s="26"/>
      <c r="L144" s="26"/>
      <c r="M144" s="25"/>
      <c r="N144" s="25"/>
      <c r="O144" s="26"/>
      <c r="P144" s="25"/>
      <c r="Q144" s="25"/>
      <c r="R144" s="63"/>
      <c r="S144" s="25"/>
    </row>
    <row r="145" spans="1:19" ht="15" customHeight="1" x14ac:dyDescent="0.35">
      <c r="A145" s="25"/>
      <c r="B145" s="25"/>
      <c r="C145" s="25"/>
      <c r="D145" s="25"/>
      <c r="E145" s="26"/>
      <c r="F145" s="26"/>
      <c r="G145" s="25"/>
      <c r="H145" s="25"/>
      <c r="I145" s="25"/>
      <c r="J145" s="25"/>
      <c r="K145" s="26"/>
      <c r="L145" s="26"/>
      <c r="M145" s="25"/>
      <c r="N145" s="25"/>
      <c r="O145" s="26"/>
      <c r="P145" s="25"/>
      <c r="Q145" s="25"/>
      <c r="R145" s="63"/>
      <c r="S145" s="25"/>
    </row>
    <row r="146" spans="1:19" ht="15" customHeight="1" x14ac:dyDescent="0.35">
      <c r="A146" s="25"/>
      <c r="B146" s="25"/>
      <c r="C146" s="25"/>
      <c r="D146" s="25"/>
      <c r="E146" s="26"/>
      <c r="F146" s="26"/>
      <c r="G146" s="25"/>
      <c r="H146" s="25"/>
      <c r="I146" s="25"/>
      <c r="J146" s="25"/>
      <c r="K146" s="26"/>
      <c r="L146" s="26"/>
      <c r="M146" s="25"/>
      <c r="N146" s="25"/>
      <c r="O146" s="26"/>
      <c r="P146" s="25"/>
      <c r="Q146" s="25"/>
      <c r="R146" s="63"/>
      <c r="S146" s="25"/>
    </row>
    <row r="147" spans="1:19" ht="15" customHeight="1" x14ac:dyDescent="0.35">
      <c r="A147" s="25"/>
      <c r="B147" s="25"/>
      <c r="C147" s="25"/>
      <c r="D147" s="25"/>
      <c r="E147" s="26"/>
      <c r="F147" s="26"/>
      <c r="G147" s="25"/>
      <c r="H147" s="25"/>
      <c r="I147" s="25"/>
      <c r="J147" s="25"/>
      <c r="K147" s="26"/>
      <c r="L147" s="26"/>
      <c r="M147" s="25"/>
      <c r="N147" s="25"/>
      <c r="O147" s="26"/>
      <c r="P147" s="25"/>
      <c r="Q147" s="25"/>
      <c r="R147" s="63"/>
      <c r="S147" s="25"/>
    </row>
    <row r="148" spans="1:19" ht="15" customHeight="1" x14ac:dyDescent="0.35">
      <c r="A148" s="25"/>
      <c r="B148" s="25"/>
      <c r="C148" s="25"/>
      <c r="D148" s="25"/>
      <c r="E148" s="26"/>
      <c r="F148" s="26"/>
      <c r="G148" s="25"/>
      <c r="H148" s="25"/>
      <c r="I148" s="25"/>
      <c r="J148" s="25"/>
      <c r="K148" s="26"/>
      <c r="L148" s="26"/>
      <c r="M148" s="25"/>
      <c r="N148" s="25"/>
      <c r="O148" s="26"/>
      <c r="P148" s="25"/>
      <c r="Q148" s="25"/>
      <c r="R148" s="63"/>
      <c r="S148" s="25"/>
    </row>
    <row r="149" spans="1:19" ht="15" customHeight="1" x14ac:dyDescent="0.35">
      <c r="A149" s="25"/>
      <c r="B149" s="25"/>
      <c r="C149" s="25"/>
      <c r="D149" s="25"/>
      <c r="E149" s="26"/>
      <c r="F149" s="26"/>
      <c r="G149" s="25"/>
      <c r="H149" s="25"/>
      <c r="I149" s="25"/>
      <c r="J149" s="25"/>
      <c r="K149" s="26"/>
      <c r="L149" s="26"/>
      <c r="M149" s="25"/>
      <c r="N149" s="25"/>
      <c r="O149" s="26"/>
      <c r="P149" s="25"/>
      <c r="Q149" s="25"/>
      <c r="R149" s="63"/>
      <c r="S149" s="25"/>
    </row>
    <row r="150" spans="1:19" ht="15" customHeight="1" x14ac:dyDescent="0.35">
      <c r="A150" s="25"/>
      <c r="B150" s="25"/>
      <c r="C150" s="25"/>
      <c r="D150" s="25"/>
      <c r="E150" s="26"/>
      <c r="F150" s="26"/>
      <c r="G150" s="25"/>
      <c r="H150" s="25"/>
      <c r="I150" s="25"/>
      <c r="J150" s="25"/>
      <c r="K150" s="26"/>
      <c r="L150" s="26"/>
      <c r="M150" s="25"/>
      <c r="N150" s="25"/>
      <c r="O150" s="26"/>
      <c r="P150" s="25"/>
      <c r="Q150" s="25"/>
      <c r="R150" s="63"/>
      <c r="S150" s="25"/>
    </row>
    <row r="151" spans="1:19" ht="15" customHeight="1" x14ac:dyDescent="0.35">
      <c r="A151" s="25"/>
      <c r="B151" s="25"/>
      <c r="C151" s="25"/>
      <c r="D151" s="25"/>
      <c r="E151" s="26"/>
      <c r="F151" s="26"/>
      <c r="G151" s="25"/>
      <c r="H151" s="25"/>
      <c r="I151" s="25"/>
      <c r="J151" s="25"/>
      <c r="K151" s="26"/>
      <c r="L151" s="26"/>
      <c r="M151" s="25"/>
      <c r="N151" s="25"/>
      <c r="O151" s="26"/>
      <c r="P151" s="25"/>
      <c r="Q151" s="25"/>
      <c r="R151" s="63"/>
      <c r="S151" s="25"/>
    </row>
    <row r="152" spans="1:19" ht="15" customHeight="1" x14ac:dyDescent="0.35">
      <c r="A152" s="25"/>
      <c r="B152" s="25"/>
      <c r="C152" s="25"/>
      <c r="D152" s="25"/>
      <c r="E152" s="26"/>
      <c r="F152" s="26"/>
      <c r="G152" s="25"/>
      <c r="H152" s="25"/>
      <c r="I152" s="25"/>
      <c r="J152" s="25"/>
      <c r="K152" s="26"/>
      <c r="L152" s="26"/>
      <c r="M152" s="25"/>
      <c r="N152" s="25"/>
      <c r="O152" s="26"/>
      <c r="P152" s="25"/>
      <c r="Q152" s="25"/>
      <c r="R152" s="63"/>
      <c r="S152" s="25"/>
    </row>
    <row r="153" spans="1:19" ht="15" customHeight="1" x14ac:dyDescent="0.35">
      <c r="A153" s="25"/>
      <c r="B153" s="25"/>
      <c r="C153" s="25"/>
      <c r="D153" s="25"/>
      <c r="E153" s="26"/>
      <c r="F153" s="26"/>
      <c r="G153" s="25"/>
      <c r="H153" s="25"/>
      <c r="I153" s="25"/>
      <c r="J153" s="25"/>
      <c r="K153" s="26"/>
      <c r="L153" s="26"/>
      <c r="M153" s="25"/>
      <c r="N153" s="25"/>
      <c r="O153" s="26"/>
      <c r="P153" s="25"/>
      <c r="Q153" s="25"/>
      <c r="R153" s="63"/>
      <c r="S153" s="25"/>
    </row>
    <row r="154" spans="1:19" ht="15" customHeight="1" x14ac:dyDescent="0.35">
      <c r="A154" s="25"/>
      <c r="B154" s="25"/>
      <c r="C154" s="25"/>
      <c r="D154" s="25"/>
      <c r="E154" s="26"/>
      <c r="F154" s="26"/>
      <c r="G154" s="25"/>
      <c r="H154" s="25"/>
      <c r="I154" s="25"/>
      <c r="J154" s="25"/>
      <c r="K154" s="26"/>
      <c r="L154" s="26"/>
      <c r="M154" s="25"/>
      <c r="N154" s="25"/>
      <c r="O154" s="26"/>
      <c r="P154" s="25"/>
      <c r="Q154" s="25"/>
      <c r="R154" s="63"/>
      <c r="S154" s="25"/>
    </row>
    <row r="155" spans="1:19" ht="15" customHeight="1" x14ac:dyDescent="0.35">
      <c r="A155" s="25"/>
      <c r="B155" s="25"/>
      <c r="C155" s="25"/>
      <c r="D155" s="25"/>
      <c r="E155" s="26"/>
      <c r="F155" s="26"/>
      <c r="G155" s="25"/>
      <c r="H155" s="25"/>
      <c r="I155" s="25"/>
      <c r="J155" s="25"/>
      <c r="K155" s="26"/>
      <c r="L155" s="26"/>
      <c r="M155" s="25"/>
      <c r="N155" s="25"/>
      <c r="O155" s="26"/>
      <c r="P155" s="25"/>
      <c r="Q155" s="25"/>
      <c r="R155" s="63"/>
      <c r="S155" s="25"/>
    </row>
    <row r="156" spans="1:19" ht="15" customHeight="1" x14ac:dyDescent="0.35">
      <c r="A156" s="25"/>
      <c r="B156" s="25"/>
      <c r="C156" s="25"/>
      <c r="D156" s="25"/>
      <c r="E156" s="26"/>
      <c r="F156" s="26"/>
      <c r="G156" s="25"/>
      <c r="H156" s="25"/>
      <c r="I156" s="25"/>
      <c r="J156" s="25"/>
      <c r="K156" s="26"/>
      <c r="L156" s="26"/>
      <c r="M156" s="25"/>
      <c r="N156" s="25"/>
      <c r="O156" s="26"/>
      <c r="P156" s="25"/>
      <c r="Q156" s="25"/>
      <c r="R156" s="63"/>
      <c r="S156" s="25"/>
    </row>
    <row r="157" spans="1:19" ht="15" customHeight="1" x14ac:dyDescent="0.35">
      <c r="A157" s="25"/>
      <c r="B157" s="25"/>
      <c r="C157" s="25"/>
      <c r="D157" s="25"/>
      <c r="E157" s="26"/>
      <c r="F157" s="26"/>
      <c r="G157" s="25"/>
      <c r="H157" s="25"/>
      <c r="I157" s="25"/>
      <c r="J157" s="25"/>
      <c r="K157" s="26"/>
      <c r="L157" s="26"/>
      <c r="M157" s="25"/>
      <c r="N157" s="25"/>
      <c r="O157" s="26"/>
      <c r="P157" s="25"/>
      <c r="Q157" s="25"/>
      <c r="R157" s="63"/>
      <c r="S157" s="25"/>
    </row>
  </sheetData>
  <mergeCells count="4">
    <mergeCell ref="U1:BI1"/>
    <mergeCell ref="U51:V51"/>
    <mergeCell ref="X51:Y51"/>
    <mergeCell ref="A1:S1"/>
  </mergeCells>
  <pageMargins left="0.7" right="0.7" top="0.75" bottom="0.75" header="0.3" footer="0.3"/>
  <pageSetup orientation="portrait" r:id="rId9"/>
  <drawing r:id="rId10"/>
  <tableParts count="3">
    <tablePart r:id="rId11"/>
    <tablePart r:id="rId12"/>
    <tablePart r:id="rId13"/>
  </tableParts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 xr:uid="{00000000-0002-0000-0700-000000000000}">
          <x14:formula1>
            <xm:f>'Dropdown Choices'!$E$2:$E$7</xm:f>
          </x14:formula1>
          <xm:sqref>I3:I156</xm:sqref>
        </x14:dataValidation>
        <x14:dataValidation type="list" allowBlank="1" showInputMessage="1" showErrorMessage="1" xr:uid="{00000000-0002-0000-0700-000002000000}">
          <x14:formula1>
            <xm:f>'Dropdown Choices'!$H$2:$H$6</xm:f>
          </x14:formula1>
          <xm:sqref>N3:N158</xm:sqref>
        </x14:dataValidation>
        <x14:dataValidation type="list" allowBlank="1" showInputMessage="1" showErrorMessage="1" xr:uid="{00000000-0002-0000-0700-000003000000}">
          <x14:formula1>
            <xm:f>'Dropdown Choices'!$I$2:$I$5</xm:f>
          </x14:formula1>
          <xm:sqref>P3:P158</xm:sqref>
        </x14:dataValidation>
        <x14:dataValidation type="list" allowBlank="1" showInputMessage="1" showErrorMessage="1" xr:uid="{00000000-0002-0000-0700-000004000000}">
          <x14:formula1>
            <xm:f>'Dropdown Choices'!$J$2:$J$6</xm:f>
          </x14:formula1>
          <xm:sqref>Q3:Q157</xm:sqref>
        </x14:dataValidation>
        <x14:dataValidation type="list" allowBlank="1" showInputMessage="1" showErrorMessage="1" xr:uid="{00000000-0002-0000-0700-000005000000}">
          <x14:formula1>
            <xm:f>'Dropdown Choices'!$K$2:$K$5</xm:f>
          </x14:formula1>
          <xm:sqref>R3:R157</xm:sqref>
        </x14:dataValidation>
        <x14:dataValidation type="list" allowBlank="1" showInputMessage="1" showErrorMessage="1" xr:uid="{00000000-0002-0000-0700-000007000000}">
          <x14:formula1>
            <xm:f>'Dropdown Choices'!$B$2:$B$57</xm:f>
          </x14:formula1>
          <xm:sqref>D3:D156</xm:sqref>
        </x14:dataValidation>
        <x14:dataValidation type="list" allowBlank="1" showInputMessage="1" showErrorMessage="1" xr:uid="{00000000-0002-0000-0700-000008000000}">
          <x14:formula1>
            <xm:f>'Dropdown Choices'!$A$2:$A$19</xm:f>
          </x14:formula1>
          <xm:sqref>C3:C156</xm:sqref>
        </x14:dataValidation>
        <x14:dataValidation type="list" allowBlank="1" showInputMessage="1" showErrorMessage="1" xr:uid="{00000000-0002-0000-0700-000001000000}">
          <x14:formula1>
            <xm:f>'Dropdown Choices'!$D$2:$D$14</xm:f>
          </x14:formula1>
          <xm:sqref>J3:J156</xm:sqref>
        </x14:dataValidation>
        <x14:dataValidation type="list" allowBlank="1" showInputMessage="1" showErrorMessage="1" xr:uid="{00000000-0002-0000-0700-000006000000}">
          <x14:formula1>
            <xm:f>'Dropdown Choices'!$G$2:$G$30</xm:f>
          </x14:formula1>
          <xm:sqref>M3:M157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9" tint="-0.499984740745262"/>
  </sheetPr>
  <dimension ref="A1:BJ158"/>
  <sheetViews>
    <sheetView topLeftCell="A33" zoomScale="80" zoomScaleNormal="80" workbookViewId="0">
      <pane xSplit="1" topLeftCell="T1" activePane="topRight" state="frozen"/>
      <selection pane="topRight" activeCell="U2" sqref="U2"/>
    </sheetView>
  </sheetViews>
  <sheetFormatPr defaultColWidth="20.1796875" defaultRowHeight="15" customHeight="1" x14ac:dyDescent="0.35"/>
  <cols>
    <col min="1" max="1" width="16.7265625" style="37" customWidth="1"/>
    <col min="2" max="2" width="8.453125" style="37" bestFit="1" customWidth="1"/>
    <col min="3" max="3" width="38" style="37" bestFit="1" customWidth="1"/>
    <col min="4" max="4" width="24.26953125" style="37" customWidth="1"/>
    <col min="5" max="5" width="12" style="38" bestFit="1" customWidth="1"/>
    <col min="6" max="6" width="11.81640625" style="38" bestFit="1" customWidth="1"/>
    <col min="7" max="7" width="10.81640625" style="37" customWidth="1"/>
    <col min="8" max="8" width="12.26953125" style="37" bestFit="1" customWidth="1"/>
    <col min="9" max="9" width="12.26953125" style="37" customWidth="1"/>
    <col min="10" max="10" width="41.54296875" style="37" customWidth="1"/>
    <col min="11" max="11" width="12.7265625" style="38" customWidth="1"/>
    <col min="12" max="12" width="13" style="38" bestFit="1" customWidth="1"/>
    <col min="13" max="13" width="33.6328125" style="37" customWidth="1"/>
    <col min="14" max="14" width="27" style="37" customWidth="1"/>
    <col min="15" max="15" width="13.453125" style="38" bestFit="1" customWidth="1"/>
    <col min="16" max="16" width="15.1796875" style="37" customWidth="1"/>
    <col min="17" max="17" width="33.26953125" style="37" bestFit="1" customWidth="1"/>
    <col min="18" max="18" width="23.26953125" style="66" customWidth="1"/>
    <col min="19" max="19" width="26.1796875" style="37" customWidth="1"/>
    <col min="20" max="20" width="1.7265625" style="1" customWidth="1"/>
    <col min="21" max="21" width="43.81640625" style="1" bestFit="1" customWidth="1"/>
    <col min="22" max="22" width="16.1796875" style="1" customWidth="1"/>
    <col min="23" max="23" width="1.7265625" style="1" customWidth="1"/>
    <col min="24" max="24" width="38" style="1" bestFit="1" customWidth="1"/>
    <col min="25" max="25" width="15.7265625" style="1" customWidth="1"/>
    <col min="26" max="26" width="1.81640625" style="1" customWidth="1"/>
    <col min="27" max="27" width="25.7265625" style="1" customWidth="1"/>
    <col min="28" max="28" width="13.7265625" style="4" customWidth="1"/>
    <col min="29" max="43" width="13.7265625" style="1" customWidth="1"/>
    <col min="44" max="44" width="1.7265625" style="1" customWidth="1"/>
    <col min="45" max="45" width="43.7265625" style="1" customWidth="1"/>
    <col min="46" max="46" width="15.7265625" style="1" customWidth="1"/>
    <col min="47" max="47" width="1.7265625" style="1" customWidth="1"/>
    <col min="48" max="49" width="22.453125" style="1" customWidth="1"/>
    <col min="50" max="50" width="1.7265625" style="1" customWidth="1"/>
    <col min="51" max="51" width="18.81640625" style="1" customWidth="1"/>
    <col min="52" max="52" width="15.7265625" style="1" customWidth="1"/>
    <col min="53" max="53" width="1.7265625" style="1" customWidth="1"/>
    <col min="54" max="54" width="30.26953125" style="1" customWidth="1"/>
    <col min="55" max="55" width="11.81640625" style="1" customWidth="1"/>
    <col min="56" max="56" width="1.7265625" style="1" customWidth="1"/>
    <col min="57" max="57" width="33.26953125" style="1" bestFit="1" customWidth="1"/>
    <col min="58" max="62" width="22.26953125" style="1" customWidth="1"/>
    <col min="63" max="16384" width="20.1796875" style="1"/>
  </cols>
  <sheetData>
    <row r="1" spans="1:62" ht="30" customHeight="1" x14ac:dyDescent="0.35">
      <c r="A1" s="91" t="s">
        <v>81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U1" s="74" t="s">
        <v>38</v>
      </c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  <c r="AK1" s="74"/>
      <c r="AL1" s="74"/>
      <c r="AM1" s="74"/>
      <c r="AN1" s="74"/>
      <c r="AO1" s="74"/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</row>
    <row r="2" spans="1:62" ht="29" x14ac:dyDescent="0.35">
      <c r="A2" s="35" t="s">
        <v>102</v>
      </c>
      <c r="B2" s="35" t="s">
        <v>1</v>
      </c>
      <c r="C2" s="35" t="s">
        <v>20</v>
      </c>
      <c r="D2" s="35" t="s">
        <v>2</v>
      </c>
      <c r="E2" s="36" t="s">
        <v>3</v>
      </c>
      <c r="F2" s="36" t="s">
        <v>4</v>
      </c>
      <c r="G2" s="35" t="s">
        <v>5</v>
      </c>
      <c r="H2" s="35" t="s">
        <v>9</v>
      </c>
      <c r="I2" s="35" t="s">
        <v>215</v>
      </c>
      <c r="J2" s="35" t="s">
        <v>216</v>
      </c>
      <c r="K2" s="36" t="s">
        <v>222</v>
      </c>
      <c r="L2" s="36" t="s">
        <v>55</v>
      </c>
      <c r="M2" s="35" t="s">
        <v>6</v>
      </c>
      <c r="N2" s="35" t="s">
        <v>224</v>
      </c>
      <c r="O2" s="36" t="s">
        <v>223</v>
      </c>
      <c r="P2" s="35" t="s">
        <v>201</v>
      </c>
      <c r="Q2" s="35" t="s">
        <v>203</v>
      </c>
      <c r="R2" s="62" t="s">
        <v>228</v>
      </c>
      <c r="S2" s="67" t="s">
        <v>333</v>
      </c>
      <c r="U2" s="2" t="s">
        <v>0</v>
      </c>
      <c r="V2" s="8" t="s">
        <v>225</v>
      </c>
      <c r="W2"/>
      <c r="X2" s="7" t="s">
        <v>20</v>
      </c>
      <c r="Y2" s="8" t="s">
        <v>35</v>
      </c>
      <c r="AA2" s="48" t="s">
        <v>37</v>
      </c>
      <c r="AB2" s="5" t="s">
        <v>26</v>
      </c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S2" s="5" t="s">
        <v>217</v>
      </c>
      <c r="AT2" s="6" t="s">
        <v>35</v>
      </c>
      <c r="AU2"/>
      <c r="AV2" s="5" t="s">
        <v>2</v>
      </c>
      <c r="AW2" s="6" t="s">
        <v>36</v>
      </c>
      <c r="AY2" s="7" t="s">
        <v>201</v>
      </c>
      <c r="AZ2" s="6" t="s">
        <v>35</v>
      </c>
      <c r="BA2"/>
      <c r="BB2" s="2" t="s">
        <v>226</v>
      </c>
      <c r="BC2" t="s">
        <v>35</v>
      </c>
      <c r="BD2"/>
      <c r="BE2" s="2" t="s">
        <v>35</v>
      </c>
      <c r="BF2" s="5" t="s">
        <v>10</v>
      </c>
      <c r="BG2"/>
      <c r="BH2"/>
      <c r="BI2"/>
      <c r="BJ2"/>
    </row>
    <row r="3" spans="1:62" ht="14.5" x14ac:dyDescent="0.35">
      <c r="A3" s="25" t="s">
        <v>27</v>
      </c>
      <c r="B3" s="25" t="s">
        <v>11</v>
      </c>
      <c r="C3" s="25" t="s">
        <v>115</v>
      </c>
      <c r="D3" s="25" t="s">
        <v>336</v>
      </c>
      <c r="E3" s="26">
        <v>42585</v>
      </c>
      <c r="F3" s="26">
        <v>42591</v>
      </c>
      <c r="G3" s="25">
        <f>Aug[[#This Row],[Stop Date]]-Aug[[#This Row],[Start Date]]+1</f>
        <v>7</v>
      </c>
      <c r="H3" s="25" t="s">
        <v>12</v>
      </c>
      <c r="I3" s="29"/>
      <c r="J3" s="25" t="s">
        <v>219</v>
      </c>
      <c r="K3" s="26">
        <v>42585</v>
      </c>
      <c r="L3" s="26" t="s">
        <v>14</v>
      </c>
      <c r="M3" s="25" t="s">
        <v>19</v>
      </c>
      <c r="N3" s="29" t="s">
        <v>199</v>
      </c>
      <c r="O3" s="26">
        <v>42587</v>
      </c>
      <c r="P3" s="25" t="s">
        <v>8</v>
      </c>
      <c r="Q3" s="25" t="s">
        <v>204</v>
      </c>
      <c r="R3" s="25" t="s">
        <v>14</v>
      </c>
      <c r="S3" s="106"/>
      <c r="U3" s="3" t="s">
        <v>27</v>
      </c>
      <c r="V3">
        <v>1</v>
      </c>
      <c r="W3"/>
      <c r="X3" s="3" t="s">
        <v>115</v>
      </c>
      <c r="Y3">
        <v>2</v>
      </c>
      <c r="AA3" s="5" t="s">
        <v>2</v>
      </c>
      <c r="AB3" s="6" t="s">
        <v>12</v>
      </c>
      <c r="AC3" s="6" t="s">
        <v>342</v>
      </c>
      <c r="AD3" s="6" t="s">
        <v>346</v>
      </c>
      <c r="AE3" s="6" t="s">
        <v>347</v>
      </c>
      <c r="AF3" s="6" t="s">
        <v>23</v>
      </c>
      <c r="AG3"/>
      <c r="AH3"/>
      <c r="AI3" s="6"/>
      <c r="AJ3" s="6"/>
      <c r="AK3" s="6"/>
      <c r="AL3" s="6"/>
      <c r="AM3" s="6"/>
      <c r="AN3" s="6"/>
      <c r="AO3" s="6"/>
      <c r="AP3" s="6"/>
      <c r="AQ3" s="6"/>
      <c r="AS3" s="3" t="s">
        <v>219</v>
      </c>
      <c r="AT3">
        <v>3</v>
      </c>
      <c r="AU3"/>
      <c r="AV3" s="3" t="s">
        <v>336</v>
      </c>
      <c r="AW3">
        <v>17</v>
      </c>
      <c r="AY3" s="3" t="s">
        <v>8</v>
      </c>
      <c r="AZ3">
        <v>4</v>
      </c>
      <c r="BA3"/>
      <c r="BB3" s="3" t="s">
        <v>199</v>
      </c>
      <c r="BC3">
        <v>2</v>
      </c>
      <c r="BD3"/>
      <c r="BE3" s="5" t="s">
        <v>203</v>
      </c>
      <c r="BF3" t="s">
        <v>14</v>
      </c>
      <c r="BG3" t="s">
        <v>111</v>
      </c>
      <c r="BH3" t="s">
        <v>13</v>
      </c>
      <c r="BI3" s="6" t="s">
        <v>23</v>
      </c>
      <c r="BJ3"/>
    </row>
    <row r="4" spans="1:62" ht="15" customHeight="1" x14ac:dyDescent="0.35">
      <c r="A4" s="101" t="s">
        <v>28</v>
      </c>
      <c r="B4" s="101" t="s">
        <v>18</v>
      </c>
      <c r="C4" s="25" t="s">
        <v>115</v>
      </c>
      <c r="D4" s="101" t="s">
        <v>337</v>
      </c>
      <c r="E4" s="102">
        <v>42585</v>
      </c>
      <c r="F4" s="102">
        <v>42587</v>
      </c>
      <c r="G4" s="25">
        <f>Aug[[#This Row],[Stop Date]]-Aug[[#This Row],[Start Date]]+1</f>
        <v>3</v>
      </c>
      <c r="H4" s="101" t="s">
        <v>342</v>
      </c>
      <c r="I4" s="29"/>
      <c r="J4" s="25" t="s">
        <v>219</v>
      </c>
      <c r="K4" s="102">
        <v>42585</v>
      </c>
      <c r="L4" s="102" t="s">
        <v>14</v>
      </c>
      <c r="M4" s="25" t="s">
        <v>21</v>
      </c>
      <c r="N4" s="29" t="s">
        <v>199</v>
      </c>
      <c r="O4" s="102">
        <v>42587</v>
      </c>
      <c r="P4" s="101" t="s">
        <v>7</v>
      </c>
      <c r="Q4" s="25" t="s">
        <v>205</v>
      </c>
      <c r="R4" s="25" t="s">
        <v>13</v>
      </c>
      <c r="S4" s="106"/>
      <c r="U4" s="3" t="s">
        <v>28</v>
      </c>
      <c r="V4">
        <v>1</v>
      </c>
      <c r="W4"/>
      <c r="X4" s="3" t="s">
        <v>51</v>
      </c>
      <c r="Y4">
        <v>3</v>
      </c>
      <c r="AA4" s="3" t="s">
        <v>336</v>
      </c>
      <c r="AB4">
        <v>1</v>
      </c>
      <c r="AC4">
        <v>1</v>
      </c>
      <c r="AD4"/>
      <c r="AE4"/>
      <c r="AF4">
        <v>2</v>
      </c>
      <c r="AG4"/>
      <c r="AH4"/>
      <c r="AI4"/>
      <c r="AJ4"/>
      <c r="AK4"/>
      <c r="AL4"/>
      <c r="AM4"/>
      <c r="AN4"/>
      <c r="AO4"/>
      <c r="AP4"/>
      <c r="AQ4"/>
      <c r="AS4" s="3" t="s">
        <v>122</v>
      </c>
      <c r="AT4">
        <v>3</v>
      </c>
      <c r="AU4"/>
      <c r="AV4" s="3" t="s">
        <v>337</v>
      </c>
      <c r="AW4">
        <v>3</v>
      </c>
      <c r="AY4" s="3" t="s">
        <v>7</v>
      </c>
      <c r="AZ4">
        <v>4</v>
      </c>
      <c r="BA4"/>
      <c r="BB4" s="3" t="s">
        <v>13</v>
      </c>
      <c r="BC4">
        <v>5</v>
      </c>
      <c r="BD4"/>
      <c r="BE4" s="3" t="s">
        <v>205</v>
      </c>
      <c r="BF4"/>
      <c r="BG4"/>
      <c r="BH4">
        <v>1</v>
      </c>
      <c r="BI4">
        <v>1</v>
      </c>
      <c r="BJ4"/>
    </row>
    <row r="5" spans="1:62" ht="14.5" x14ac:dyDescent="0.35">
      <c r="A5" s="25" t="s">
        <v>29</v>
      </c>
      <c r="B5" s="25" t="s">
        <v>22</v>
      </c>
      <c r="C5" s="25" t="s">
        <v>51</v>
      </c>
      <c r="D5" s="25" t="s">
        <v>338</v>
      </c>
      <c r="E5" s="26">
        <v>42602</v>
      </c>
      <c r="F5" s="26">
        <v>42606</v>
      </c>
      <c r="G5" s="25">
        <f>Aug[[#This Row],[Stop Date]]-Aug[[#This Row],[Start Date]]+1</f>
        <v>5</v>
      </c>
      <c r="H5" s="25" t="s">
        <v>12</v>
      </c>
      <c r="I5" s="29"/>
      <c r="J5" s="25" t="s">
        <v>122</v>
      </c>
      <c r="K5" s="26" t="s">
        <v>17</v>
      </c>
      <c r="L5" s="26" t="s">
        <v>17</v>
      </c>
      <c r="M5" s="25" t="s">
        <v>221</v>
      </c>
      <c r="N5" s="29" t="s">
        <v>13</v>
      </c>
      <c r="O5" s="26" t="s">
        <v>17</v>
      </c>
      <c r="P5" s="25" t="s">
        <v>7</v>
      </c>
      <c r="Q5" s="25" t="s">
        <v>206</v>
      </c>
      <c r="R5" s="25" t="s">
        <v>111</v>
      </c>
      <c r="S5" s="106"/>
      <c r="U5" s="3" t="s">
        <v>29</v>
      </c>
      <c r="V5">
        <v>2</v>
      </c>
      <c r="W5"/>
      <c r="X5" s="3" t="s">
        <v>116</v>
      </c>
      <c r="Y5">
        <v>1</v>
      </c>
      <c r="AA5" s="3" t="s">
        <v>337</v>
      </c>
      <c r="AB5"/>
      <c r="AC5">
        <v>1</v>
      </c>
      <c r="AD5"/>
      <c r="AE5"/>
      <c r="AF5">
        <v>1</v>
      </c>
      <c r="AG5"/>
      <c r="AH5"/>
      <c r="AI5"/>
      <c r="AJ5"/>
      <c r="AK5"/>
      <c r="AL5"/>
      <c r="AM5"/>
      <c r="AN5"/>
      <c r="AO5"/>
      <c r="AP5"/>
      <c r="AQ5"/>
      <c r="AS5" s="3" t="s">
        <v>73</v>
      </c>
      <c r="AT5">
        <v>2</v>
      </c>
      <c r="AU5"/>
      <c r="AV5" s="3" t="s">
        <v>338</v>
      </c>
      <c r="AW5">
        <v>12</v>
      </c>
      <c r="AY5" s="3" t="s">
        <v>23</v>
      </c>
      <c r="AZ5">
        <v>8</v>
      </c>
      <c r="BA5"/>
      <c r="BB5" s="3" t="s">
        <v>74</v>
      </c>
      <c r="BC5">
        <v>1</v>
      </c>
      <c r="BD5"/>
      <c r="BE5" s="3" t="s">
        <v>204</v>
      </c>
      <c r="BF5">
        <v>1</v>
      </c>
      <c r="BG5"/>
      <c r="BH5"/>
      <c r="BI5">
        <v>1</v>
      </c>
      <c r="BJ5"/>
    </row>
    <row r="6" spans="1:62" ht="15" customHeight="1" x14ac:dyDescent="0.35">
      <c r="A6" s="25" t="s">
        <v>29</v>
      </c>
      <c r="B6" s="25" t="s">
        <v>22</v>
      </c>
      <c r="C6" s="25" t="s">
        <v>116</v>
      </c>
      <c r="D6" s="25" t="s">
        <v>336</v>
      </c>
      <c r="E6" s="26">
        <v>42585</v>
      </c>
      <c r="F6" s="26">
        <v>42594</v>
      </c>
      <c r="G6" s="25">
        <f>Aug[[#This Row],[Stop Date]]-Aug[[#This Row],[Start Date]]+1</f>
        <v>10</v>
      </c>
      <c r="H6" s="25" t="s">
        <v>342</v>
      </c>
      <c r="I6" s="29"/>
      <c r="J6" s="25" t="s">
        <v>219</v>
      </c>
      <c r="K6" s="26">
        <v>42585</v>
      </c>
      <c r="L6" s="26" t="s">
        <v>14</v>
      </c>
      <c r="M6" s="25" t="s">
        <v>195</v>
      </c>
      <c r="N6" s="29" t="s">
        <v>13</v>
      </c>
      <c r="O6" s="26">
        <v>42587</v>
      </c>
      <c r="P6" s="25" t="s">
        <v>8</v>
      </c>
      <c r="Q6" s="25" t="s">
        <v>206</v>
      </c>
      <c r="R6" s="25" t="s">
        <v>111</v>
      </c>
      <c r="S6" s="106" t="s">
        <v>356</v>
      </c>
      <c r="U6" s="3" t="s">
        <v>30</v>
      </c>
      <c r="V6">
        <v>2</v>
      </c>
      <c r="W6"/>
      <c r="X6" s="3" t="s">
        <v>105</v>
      </c>
      <c r="Y6">
        <v>2</v>
      </c>
      <c r="AA6" s="3" t="s">
        <v>338</v>
      </c>
      <c r="AB6">
        <v>1</v>
      </c>
      <c r="AC6"/>
      <c r="AD6"/>
      <c r="AE6">
        <v>1</v>
      </c>
      <c r="AF6">
        <v>2</v>
      </c>
      <c r="AG6"/>
      <c r="AH6"/>
      <c r="AI6"/>
      <c r="AJ6"/>
      <c r="AK6"/>
      <c r="AL6"/>
      <c r="AM6"/>
      <c r="AN6"/>
      <c r="AO6"/>
      <c r="AP6"/>
      <c r="AQ6"/>
      <c r="AS6" s="3" t="s">
        <v>23</v>
      </c>
      <c r="AT6">
        <v>8</v>
      </c>
      <c r="AU6"/>
      <c r="AV6" s="3" t="s">
        <v>339</v>
      </c>
      <c r="AW6">
        <v>10</v>
      </c>
      <c r="AY6"/>
      <c r="AZ6"/>
      <c r="BA6"/>
      <c r="BB6" s="3" t="s">
        <v>23</v>
      </c>
      <c r="BC6">
        <v>8</v>
      </c>
      <c r="BD6"/>
      <c r="BE6" s="3" t="s">
        <v>206</v>
      </c>
      <c r="BF6"/>
      <c r="BG6">
        <v>6</v>
      </c>
      <c r="BH6"/>
      <c r="BI6">
        <v>6</v>
      </c>
      <c r="BJ6"/>
    </row>
    <row r="7" spans="1:62" ht="15" customHeight="1" x14ac:dyDescent="0.35">
      <c r="A7" s="25" t="s">
        <v>30</v>
      </c>
      <c r="B7" s="25" t="s">
        <v>25</v>
      </c>
      <c r="C7" s="25" t="s">
        <v>105</v>
      </c>
      <c r="D7" s="25" t="s">
        <v>339</v>
      </c>
      <c r="E7" s="26">
        <v>42602</v>
      </c>
      <c r="F7" s="26">
        <v>42611</v>
      </c>
      <c r="G7" s="25">
        <f>Aug[[#This Row],[Stop Date]]-Aug[[#This Row],[Start Date]]+1</f>
        <v>10</v>
      </c>
      <c r="H7" s="25" t="s">
        <v>346</v>
      </c>
      <c r="I7" s="29"/>
      <c r="J7" s="25" t="s">
        <v>73</v>
      </c>
      <c r="K7" s="26">
        <v>42597</v>
      </c>
      <c r="L7" s="26" t="s">
        <v>14</v>
      </c>
      <c r="M7" s="25" t="s">
        <v>355</v>
      </c>
      <c r="N7" s="29" t="s">
        <v>13</v>
      </c>
      <c r="O7" s="26">
        <v>42599</v>
      </c>
      <c r="P7" s="25" t="s">
        <v>8</v>
      </c>
      <c r="Q7" s="25" t="s">
        <v>206</v>
      </c>
      <c r="R7" s="25" t="s">
        <v>111</v>
      </c>
      <c r="S7" s="106"/>
      <c r="U7" s="3" t="s">
        <v>31</v>
      </c>
      <c r="V7">
        <v>2</v>
      </c>
      <c r="W7"/>
      <c r="X7" s="3" t="s">
        <v>23</v>
      </c>
      <c r="Y7">
        <v>8</v>
      </c>
      <c r="AA7" s="3" t="s">
        <v>339</v>
      </c>
      <c r="AB7"/>
      <c r="AC7"/>
      <c r="AD7">
        <v>1</v>
      </c>
      <c r="AE7"/>
      <c r="AF7">
        <v>1</v>
      </c>
      <c r="AG7"/>
      <c r="AH7"/>
      <c r="AI7"/>
      <c r="AJ7"/>
      <c r="AK7"/>
      <c r="AL7"/>
      <c r="AM7"/>
      <c r="AN7"/>
      <c r="AO7"/>
      <c r="AP7"/>
      <c r="AQ7"/>
      <c r="AS7"/>
      <c r="AT7"/>
      <c r="AU7"/>
      <c r="AV7" s="3" t="s">
        <v>344</v>
      </c>
      <c r="AW7">
        <v>7</v>
      </c>
      <c r="AY7"/>
      <c r="AZ7"/>
      <c r="BA7"/>
      <c r="BB7"/>
      <c r="BC7"/>
      <c r="BD7"/>
      <c r="BE7" s="39" t="s">
        <v>23</v>
      </c>
      <c r="BF7" s="40">
        <v>1</v>
      </c>
      <c r="BG7" s="40">
        <v>6</v>
      </c>
      <c r="BH7" s="40">
        <v>1</v>
      </c>
      <c r="BI7" s="40">
        <v>8</v>
      </c>
      <c r="BJ7"/>
    </row>
    <row r="8" spans="1:62" ht="15" customHeight="1" x14ac:dyDescent="0.35">
      <c r="A8" s="25" t="s">
        <v>30</v>
      </c>
      <c r="B8" s="25" t="s">
        <v>343</v>
      </c>
      <c r="C8" s="25" t="s">
        <v>105</v>
      </c>
      <c r="D8" s="25" t="s">
        <v>344</v>
      </c>
      <c r="E8" s="26">
        <v>42585</v>
      </c>
      <c r="F8" s="26">
        <v>42591</v>
      </c>
      <c r="G8" s="25">
        <f>Aug[[#This Row],[Stop Date]]-Aug[[#This Row],[Start Date]]+1</f>
        <v>7</v>
      </c>
      <c r="H8" s="25" t="s">
        <v>346</v>
      </c>
      <c r="I8" s="29"/>
      <c r="J8" s="25" t="s">
        <v>73</v>
      </c>
      <c r="K8" s="26">
        <v>42585</v>
      </c>
      <c r="L8" s="26" t="s">
        <v>14</v>
      </c>
      <c r="M8" s="25" t="s">
        <v>194</v>
      </c>
      <c r="N8" s="29" t="s">
        <v>74</v>
      </c>
      <c r="O8" s="26">
        <v>42587</v>
      </c>
      <c r="P8" s="25" t="s">
        <v>8</v>
      </c>
      <c r="Q8" s="25" t="s">
        <v>206</v>
      </c>
      <c r="R8" s="25" t="s">
        <v>111</v>
      </c>
      <c r="S8" s="106"/>
      <c r="U8" s="3" t="s">
        <v>23</v>
      </c>
      <c r="V8">
        <v>8</v>
      </c>
      <c r="W8"/>
      <c r="X8"/>
      <c r="Y8"/>
      <c r="AA8" s="3" t="s">
        <v>344</v>
      </c>
      <c r="AB8"/>
      <c r="AC8"/>
      <c r="AD8">
        <v>1</v>
      </c>
      <c r="AE8"/>
      <c r="AF8">
        <v>1</v>
      </c>
      <c r="AG8"/>
      <c r="AH8"/>
      <c r="AI8"/>
      <c r="AJ8"/>
      <c r="AK8"/>
      <c r="AL8"/>
      <c r="AM8"/>
      <c r="AN8"/>
      <c r="AO8"/>
      <c r="AP8"/>
      <c r="AQ8"/>
      <c r="AS8"/>
      <c r="AT8"/>
      <c r="AU8"/>
      <c r="AV8" s="3" t="s">
        <v>345</v>
      </c>
      <c r="AW8">
        <v>7</v>
      </c>
      <c r="AY8"/>
      <c r="AZ8"/>
      <c r="BA8"/>
      <c r="BB8"/>
      <c r="BC8"/>
      <c r="BD8"/>
      <c r="BE8"/>
      <c r="BF8"/>
      <c r="BG8"/>
      <c r="BH8"/>
      <c r="BI8"/>
      <c r="BJ8"/>
    </row>
    <row r="9" spans="1:62" ht="14.5" x14ac:dyDescent="0.35">
      <c r="A9" s="25" t="s">
        <v>31</v>
      </c>
      <c r="B9" s="25" t="s">
        <v>50</v>
      </c>
      <c r="C9" s="25" t="s">
        <v>51</v>
      </c>
      <c r="D9" s="25" t="s">
        <v>338</v>
      </c>
      <c r="E9" s="26">
        <v>42584</v>
      </c>
      <c r="F9" s="26">
        <v>42590</v>
      </c>
      <c r="G9" s="25">
        <f>Aug[[#This Row],[Stop Date]]-Aug[[#This Row],[Start Date]]+1</f>
        <v>7</v>
      </c>
      <c r="H9" s="25" t="s">
        <v>347</v>
      </c>
      <c r="I9" s="29"/>
      <c r="J9" s="25" t="s">
        <v>122</v>
      </c>
      <c r="K9" s="26" t="s">
        <v>17</v>
      </c>
      <c r="L9" s="26" t="s">
        <v>17</v>
      </c>
      <c r="M9" s="25" t="s">
        <v>220</v>
      </c>
      <c r="N9" s="29" t="s">
        <v>13</v>
      </c>
      <c r="O9" s="26" t="s">
        <v>17</v>
      </c>
      <c r="P9" s="25" t="s">
        <v>7</v>
      </c>
      <c r="Q9" s="25" t="s">
        <v>206</v>
      </c>
      <c r="R9" s="25" t="s">
        <v>111</v>
      </c>
      <c r="S9" s="106"/>
      <c r="U9"/>
      <c r="V9"/>
      <c r="W9" s="40"/>
      <c r="X9"/>
      <c r="Y9"/>
      <c r="AA9" s="3" t="s">
        <v>345</v>
      </c>
      <c r="AB9"/>
      <c r="AC9"/>
      <c r="AD9"/>
      <c r="AE9">
        <v>1</v>
      </c>
      <c r="AF9">
        <v>1</v>
      </c>
      <c r="AG9"/>
      <c r="AH9" s="40"/>
      <c r="AI9" s="40"/>
      <c r="AJ9" s="40"/>
      <c r="AK9" s="40"/>
      <c r="AL9" s="40"/>
      <c r="AM9" s="40"/>
      <c r="AN9" s="40"/>
      <c r="AO9" s="40"/>
      <c r="AP9" s="40"/>
      <c r="AQ9" s="40"/>
      <c r="AS9" s="40"/>
      <c r="AT9" s="40"/>
      <c r="AU9" s="40"/>
      <c r="AV9" s="3" t="s">
        <v>23</v>
      </c>
      <c r="AW9">
        <v>56</v>
      </c>
      <c r="AY9" s="40"/>
      <c r="AZ9" s="40"/>
      <c r="BA9" s="40"/>
      <c r="BB9" s="40"/>
      <c r="BC9" s="40"/>
      <c r="BD9" s="40"/>
      <c r="BE9"/>
      <c r="BF9"/>
      <c r="BG9"/>
      <c r="BH9"/>
      <c r="BI9" s="40"/>
    </row>
    <row r="10" spans="1:62" ht="15" customHeight="1" x14ac:dyDescent="0.35">
      <c r="A10" s="25" t="s">
        <v>31</v>
      </c>
      <c r="B10" s="25" t="s">
        <v>50</v>
      </c>
      <c r="C10" s="25" t="s">
        <v>51</v>
      </c>
      <c r="D10" s="25" t="s">
        <v>345</v>
      </c>
      <c r="E10" s="26">
        <v>42584</v>
      </c>
      <c r="F10" s="26">
        <v>42590</v>
      </c>
      <c r="G10" s="25">
        <f>Aug[[#This Row],[Stop Date]]-Aug[[#This Row],[Start Date]]+1</f>
        <v>7</v>
      </c>
      <c r="H10" s="25" t="s">
        <v>347</v>
      </c>
      <c r="I10" s="29"/>
      <c r="J10" s="25" t="s">
        <v>122</v>
      </c>
      <c r="K10" s="26" t="s">
        <v>17</v>
      </c>
      <c r="L10" s="26" t="s">
        <v>17</v>
      </c>
      <c r="M10" s="25" t="s">
        <v>220</v>
      </c>
      <c r="N10" s="29" t="s">
        <v>13</v>
      </c>
      <c r="O10" s="26" t="s">
        <v>17</v>
      </c>
      <c r="P10" s="25" t="s">
        <v>7</v>
      </c>
      <c r="Q10" s="25" t="s">
        <v>206</v>
      </c>
      <c r="R10" s="25" t="s">
        <v>111</v>
      </c>
      <c r="S10" s="106"/>
      <c r="U10"/>
      <c r="V10"/>
      <c r="W10"/>
      <c r="X10"/>
      <c r="Y10"/>
      <c r="Z10"/>
      <c r="AA10" s="3" t="s">
        <v>23</v>
      </c>
      <c r="AB10">
        <v>2</v>
      </c>
      <c r="AC10">
        <v>2</v>
      </c>
      <c r="AD10">
        <v>2</v>
      </c>
      <c r="AE10">
        <v>2</v>
      </c>
      <c r="AF10">
        <v>8</v>
      </c>
      <c r="AG10"/>
      <c r="AH10"/>
      <c r="AI10"/>
      <c r="AJ10"/>
      <c r="AK10"/>
      <c r="AL10"/>
      <c r="AM10"/>
      <c r="AN10"/>
      <c r="AO10"/>
      <c r="AP10"/>
      <c r="AQ10"/>
      <c r="AS10"/>
      <c r="AT10"/>
      <c r="AU10"/>
      <c r="AV10"/>
      <c r="AW10"/>
      <c r="AY10"/>
      <c r="AZ10"/>
      <c r="BA10"/>
      <c r="BB10"/>
      <c r="BC10"/>
      <c r="BD10"/>
      <c r="BE10"/>
      <c r="BF10"/>
      <c r="BI10"/>
    </row>
    <row r="11" spans="1:62" ht="15" customHeight="1" x14ac:dyDescent="0.35">
      <c r="A11" s="25"/>
      <c r="B11" s="25"/>
      <c r="C11" s="25"/>
      <c r="D11" s="25"/>
      <c r="E11" s="26"/>
      <c r="F11" s="26"/>
      <c r="G11" s="25"/>
      <c r="H11" s="25"/>
      <c r="I11" s="25"/>
      <c r="J11" s="25"/>
      <c r="K11" s="26"/>
      <c r="L11" s="26"/>
      <c r="M11" s="25"/>
      <c r="N11" s="25"/>
      <c r="O11" s="26"/>
      <c r="P11" s="25"/>
      <c r="Q11" s="25"/>
      <c r="R11" s="63"/>
      <c r="S11" s="25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S11"/>
      <c r="AT11"/>
      <c r="AU11"/>
      <c r="AV11"/>
      <c r="AW11"/>
      <c r="AY11"/>
      <c r="AZ11"/>
      <c r="BA11"/>
      <c r="BB11"/>
      <c r="BC11"/>
      <c r="BD11"/>
      <c r="BE11"/>
      <c r="BF11"/>
      <c r="BI11"/>
    </row>
    <row r="12" spans="1:62" ht="15" customHeight="1" x14ac:dyDescent="0.35">
      <c r="A12" s="25"/>
      <c r="B12" s="25"/>
      <c r="C12" s="25"/>
      <c r="D12" s="25"/>
      <c r="E12" s="26"/>
      <c r="F12" s="26"/>
      <c r="G12" s="25"/>
      <c r="H12" s="25"/>
      <c r="I12" s="25"/>
      <c r="J12" s="25"/>
      <c r="K12" s="26"/>
      <c r="L12" s="26"/>
      <c r="M12" s="25"/>
      <c r="N12" s="25"/>
      <c r="O12" s="26"/>
      <c r="P12" s="25"/>
      <c r="Q12" s="25"/>
      <c r="R12" s="63"/>
      <c r="S12" s="25"/>
      <c r="U12"/>
      <c r="V12"/>
      <c r="W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S12"/>
      <c r="AT12"/>
      <c r="AU12"/>
      <c r="AV12"/>
      <c r="AW12"/>
      <c r="AY12"/>
      <c r="AZ12"/>
      <c r="BA12"/>
      <c r="BB12"/>
      <c r="BC12"/>
      <c r="BD12"/>
      <c r="BE12"/>
      <c r="BF12"/>
      <c r="BI12"/>
    </row>
    <row r="13" spans="1:62" ht="15" customHeight="1" x14ac:dyDescent="0.35">
      <c r="A13" s="25"/>
      <c r="B13" s="25"/>
      <c r="C13" s="25"/>
      <c r="D13" s="25"/>
      <c r="E13" s="26"/>
      <c r="F13" s="26"/>
      <c r="G13" s="25"/>
      <c r="H13" s="25"/>
      <c r="I13" s="25"/>
      <c r="J13" s="25"/>
      <c r="K13" s="26"/>
      <c r="L13" s="26"/>
      <c r="M13" s="25"/>
      <c r="N13" s="25"/>
      <c r="O13" s="26"/>
      <c r="P13" s="25"/>
      <c r="Q13" s="25"/>
      <c r="R13" s="63"/>
      <c r="S13" s="25"/>
      <c r="T13"/>
      <c r="U13"/>
      <c r="V13"/>
      <c r="W13"/>
      <c r="Y13"/>
      <c r="Z13"/>
      <c r="AA13"/>
      <c r="AB13"/>
      <c r="AC13"/>
      <c r="AD13"/>
      <c r="AE13"/>
      <c r="AF13"/>
      <c r="AG13"/>
      <c r="AH13"/>
      <c r="AS13"/>
      <c r="AT13"/>
      <c r="AU13"/>
      <c r="AY13"/>
      <c r="AZ13"/>
      <c r="BA13"/>
      <c r="BB13"/>
      <c r="BC13"/>
      <c r="BD13"/>
      <c r="BI13"/>
    </row>
    <row r="14" spans="1:62" ht="15" customHeight="1" x14ac:dyDescent="0.35">
      <c r="A14" s="25"/>
      <c r="B14" s="25"/>
      <c r="C14" s="25"/>
      <c r="D14" s="25"/>
      <c r="E14" s="26"/>
      <c r="F14" s="26"/>
      <c r="G14" s="25"/>
      <c r="H14" s="25"/>
      <c r="I14" s="25"/>
      <c r="J14" s="25"/>
      <c r="K14" s="26"/>
      <c r="L14" s="26"/>
      <c r="M14" s="25"/>
      <c r="N14" s="25"/>
      <c r="O14" s="26"/>
      <c r="P14" s="25"/>
      <c r="Q14" s="25"/>
      <c r="R14" s="63"/>
      <c r="S14" s="25"/>
      <c r="T14"/>
      <c r="U14"/>
      <c r="V14"/>
      <c r="W14"/>
      <c r="Y14"/>
      <c r="Z14"/>
      <c r="AS14"/>
      <c r="AT14"/>
      <c r="AU14"/>
      <c r="AY14"/>
      <c r="AZ14"/>
      <c r="BA14"/>
      <c r="BB14"/>
      <c r="BC14"/>
      <c r="BD14"/>
      <c r="BI14"/>
    </row>
    <row r="15" spans="1:62" ht="15" customHeight="1" x14ac:dyDescent="0.35">
      <c r="A15" s="25"/>
      <c r="B15" s="25"/>
      <c r="C15" s="25"/>
      <c r="D15" s="25"/>
      <c r="E15" s="26"/>
      <c r="F15" s="26"/>
      <c r="G15" s="25"/>
      <c r="H15" s="25"/>
      <c r="I15" s="25"/>
      <c r="J15" s="25"/>
      <c r="K15" s="26"/>
      <c r="L15" s="26"/>
      <c r="M15" s="25"/>
      <c r="N15" s="25"/>
      <c r="O15" s="26"/>
      <c r="P15" s="25"/>
      <c r="Q15" s="25"/>
      <c r="R15" s="63"/>
      <c r="S15" s="25"/>
      <c r="T15"/>
      <c r="U15"/>
      <c r="V15"/>
      <c r="W15"/>
      <c r="Y15"/>
      <c r="Z15"/>
      <c r="AS15"/>
      <c r="AT15"/>
      <c r="AU15"/>
      <c r="AY15"/>
      <c r="AZ15"/>
      <c r="BA15"/>
      <c r="BB15"/>
      <c r="BC15"/>
      <c r="BD15"/>
      <c r="BI15"/>
    </row>
    <row r="16" spans="1:62" ht="15" customHeight="1" x14ac:dyDescent="0.35">
      <c r="A16" s="25"/>
      <c r="B16" s="25"/>
      <c r="C16" s="25"/>
      <c r="D16" s="25"/>
      <c r="E16" s="26"/>
      <c r="F16" s="26"/>
      <c r="G16" s="25"/>
      <c r="H16" s="25"/>
      <c r="I16" s="25"/>
      <c r="J16" s="25"/>
      <c r="K16" s="26"/>
      <c r="L16" s="26"/>
      <c r="M16" s="25"/>
      <c r="N16" s="25"/>
      <c r="O16" s="26"/>
      <c r="P16" s="25"/>
      <c r="Q16" s="25"/>
      <c r="R16" s="63"/>
      <c r="S16" s="25"/>
      <c r="T16"/>
      <c r="U16"/>
      <c r="V16"/>
      <c r="W16"/>
      <c r="Y16"/>
      <c r="Z16"/>
      <c r="AS16"/>
      <c r="AT16"/>
      <c r="AU16"/>
      <c r="AY16"/>
      <c r="AZ16"/>
      <c r="BA16"/>
      <c r="BB16"/>
      <c r="BC16"/>
      <c r="BD16"/>
      <c r="BI16"/>
    </row>
    <row r="17" spans="1:61" ht="15" customHeight="1" x14ac:dyDescent="0.35">
      <c r="A17" s="25"/>
      <c r="B17" s="25"/>
      <c r="C17" s="25"/>
      <c r="D17" s="25"/>
      <c r="E17" s="26"/>
      <c r="F17" s="26"/>
      <c r="G17" s="25"/>
      <c r="H17" s="25"/>
      <c r="I17" s="25"/>
      <c r="J17" s="25"/>
      <c r="K17" s="26"/>
      <c r="L17" s="26"/>
      <c r="M17" s="25"/>
      <c r="N17" s="25"/>
      <c r="O17" s="26"/>
      <c r="P17" s="25"/>
      <c r="Q17" s="25"/>
      <c r="R17" s="63"/>
      <c r="S17" s="25"/>
      <c r="T17"/>
      <c r="U17"/>
      <c r="V17"/>
      <c r="W17"/>
      <c r="Y17"/>
      <c r="Z17"/>
      <c r="AS17"/>
      <c r="AT17"/>
      <c r="AU17"/>
      <c r="AY17"/>
      <c r="AZ17"/>
      <c r="BA17"/>
      <c r="BB17"/>
      <c r="BC17"/>
      <c r="BD17"/>
      <c r="BI17"/>
    </row>
    <row r="18" spans="1:61" ht="15" customHeight="1" x14ac:dyDescent="0.35">
      <c r="A18" s="25"/>
      <c r="B18" s="25"/>
      <c r="C18" s="25"/>
      <c r="D18" s="25"/>
      <c r="E18" s="26"/>
      <c r="F18" s="26"/>
      <c r="G18" s="25"/>
      <c r="H18" s="25"/>
      <c r="I18" s="25"/>
      <c r="J18" s="25"/>
      <c r="K18" s="26"/>
      <c r="L18" s="26"/>
      <c r="M18" s="25"/>
      <c r="N18" s="25"/>
      <c r="O18" s="26"/>
      <c r="P18" s="25"/>
      <c r="Q18" s="25"/>
      <c r="R18" s="63"/>
      <c r="S18" s="25"/>
      <c r="T18"/>
      <c r="U18"/>
      <c r="V18"/>
      <c r="W18"/>
      <c r="Y18"/>
      <c r="AS18"/>
      <c r="AT18"/>
      <c r="AU18"/>
      <c r="AY18"/>
      <c r="AZ18"/>
      <c r="BA18"/>
      <c r="BB18"/>
      <c r="BC18"/>
      <c r="BD18"/>
      <c r="BI18"/>
    </row>
    <row r="19" spans="1:61" ht="15" customHeight="1" x14ac:dyDescent="0.35">
      <c r="A19" s="25"/>
      <c r="B19" s="25"/>
      <c r="C19" s="25"/>
      <c r="D19" s="25"/>
      <c r="E19" s="26"/>
      <c r="F19" s="26"/>
      <c r="G19" s="25"/>
      <c r="H19" s="25"/>
      <c r="I19" s="25"/>
      <c r="J19" s="25"/>
      <c r="K19" s="26"/>
      <c r="L19" s="26"/>
      <c r="M19" s="25"/>
      <c r="N19" s="25"/>
      <c r="O19" s="26"/>
      <c r="P19" s="25"/>
      <c r="Q19" s="25"/>
      <c r="R19" s="63"/>
      <c r="S19" s="25"/>
      <c r="T19"/>
      <c r="U19"/>
      <c r="V19"/>
      <c r="W19"/>
      <c r="AS19"/>
      <c r="AT19"/>
      <c r="AU19"/>
      <c r="AY19"/>
      <c r="AZ19"/>
      <c r="BA19"/>
      <c r="BB19"/>
      <c r="BC19"/>
      <c r="BD19"/>
      <c r="BI19"/>
    </row>
    <row r="20" spans="1:61" ht="15" customHeight="1" x14ac:dyDescent="0.35">
      <c r="A20" s="25"/>
      <c r="B20" s="25"/>
      <c r="C20" s="25"/>
      <c r="D20" s="25"/>
      <c r="E20" s="26"/>
      <c r="F20" s="26"/>
      <c r="G20" s="25"/>
      <c r="H20" s="25"/>
      <c r="I20" s="25"/>
      <c r="J20" s="25"/>
      <c r="K20" s="26"/>
      <c r="L20" s="26"/>
      <c r="M20" s="25"/>
      <c r="N20" s="25"/>
      <c r="O20" s="26"/>
      <c r="P20" s="25"/>
      <c r="Q20" s="25"/>
      <c r="R20" s="63"/>
      <c r="S20" s="27"/>
      <c r="T20"/>
      <c r="BI20"/>
    </row>
    <row r="21" spans="1:61" ht="15" customHeight="1" x14ac:dyDescent="0.35">
      <c r="A21" s="25"/>
      <c r="B21" s="25"/>
      <c r="C21" s="25"/>
      <c r="D21" s="25"/>
      <c r="E21" s="26"/>
      <c r="F21" s="26"/>
      <c r="G21" s="25"/>
      <c r="H21" s="25"/>
      <c r="I21" s="25"/>
      <c r="J21" s="25"/>
      <c r="K21" s="26"/>
      <c r="L21" s="26"/>
      <c r="M21" s="25"/>
      <c r="N21" s="25"/>
      <c r="O21" s="26"/>
      <c r="P21" s="25"/>
      <c r="Q21" s="25"/>
      <c r="R21" s="63"/>
      <c r="S21" s="27"/>
      <c r="T21"/>
      <c r="BI21"/>
    </row>
    <row r="22" spans="1:61" ht="15" customHeight="1" x14ac:dyDescent="0.35">
      <c r="A22" s="25"/>
      <c r="B22" s="25"/>
      <c r="C22" s="25"/>
      <c r="D22" s="25"/>
      <c r="E22" s="26"/>
      <c r="F22" s="26"/>
      <c r="G22" s="25"/>
      <c r="H22" s="25"/>
      <c r="I22" s="25"/>
      <c r="J22" s="25"/>
      <c r="K22" s="26"/>
      <c r="L22" s="26"/>
      <c r="M22" s="25"/>
      <c r="N22" s="25"/>
      <c r="O22" s="26"/>
      <c r="P22" s="25"/>
      <c r="Q22" s="25"/>
      <c r="R22" s="63"/>
      <c r="S22" s="27"/>
      <c r="T22"/>
    </row>
    <row r="23" spans="1:61" ht="15" customHeight="1" x14ac:dyDescent="0.35">
      <c r="A23" s="25"/>
      <c r="B23" s="25"/>
      <c r="C23" s="25"/>
      <c r="D23" s="25"/>
      <c r="E23" s="26"/>
      <c r="F23" s="26"/>
      <c r="G23" s="25"/>
      <c r="H23" s="25"/>
      <c r="I23" s="25"/>
      <c r="J23" s="25"/>
      <c r="K23" s="26"/>
      <c r="L23" s="26"/>
      <c r="M23" s="25"/>
      <c r="N23" s="25"/>
      <c r="O23" s="26"/>
      <c r="P23" s="25"/>
      <c r="Q23" s="25"/>
      <c r="R23" s="63"/>
      <c r="S23" s="27"/>
      <c r="T23"/>
    </row>
    <row r="24" spans="1:61" ht="15" customHeight="1" x14ac:dyDescent="0.35">
      <c r="A24" s="28"/>
      <c r="B24" s="29"/>
      <c r="C24" s="29"/>
      <c r="D24" s="29"/>
      <c r="E24" s="30"/>
      <c r="F24" s="30"/>
      <c r="G24" s="29"/>
      <c r="H24" s="29"/>
      <c r="I24" s="29"/>
      <c r="J24" s="29"/>
      <c r="K24" s="30"/>
      <c r="L24" s="30"/>
      <c r="M24" s="29"/>
      <c r="N24" s="29"/>
      <c r="O24" s="30"/>
      <c r="P24" s="29"/>
      <c r="Q24" s="29"/>
      <c r="R24" s="64"/>
      <c r="S24" s="27"/>
      <c r="T24"/>
    </row>
    <row r="25" spans="1:61" ht="15" customHeight="1" x14ac:dyDescent="0.35">
      <c r="A25" s="28"/>
      <c r="B25" s="29"/>
      <c r="C25" s="29"/>
      <c r="D25" s="29"/>
      <c r="E25" s="30"/>
      <c r="F25" s="30"/>
      <c r="G25" s="29"/>
      <c r="H25" s="29"/>
      <c r="I25" s="29"/>
      <c r="J25" s="29"/>
      <c r="K25" s="30"/>
      <c r="L25" s="30"/>
      <c r="M25" s="29"/>
      <c r="N25" s="29"/>
      <c r="O25" s="30"/>
      <c r="P25" s="29"/>
      <c r="Q25" s="29"/>
      <c r="R25" s="63"/>
      <c r="S25" s="27"/>
      <c r="T25"/>
    </row>
    <row r="26" spans="1:61" ht="15" customHeight="1" x14ac:dyDescent="0.35">
      <c r="A26" s="25"/>
      <c r="B26" s="25"/>
      <c r="C26" s="25"/>
      <c r="D26" s="25"/>
      <c r="E26" s="26"/>
      <c r="F26" s="26"/>
      <c r="G26" s="25"/>
      <c r="H26" s="25"/>
      <c r="I26" s="25"/>
      <c r="J26" s="25"/>
      <c r="K26" s="26"/>
      <c r="L26" s="26"/>
      <c r="M26" s="25"/>
      <c r="N26" s="25"/>
      <c r="O26" s="26"/>
      <c r="P26" s="25"/>
      <c r="Q26" s="25"/>
      <c r="R26" s="65"/>
      <c r="S26" s="27"/>
      <c r="T26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</row>
    <row r="27" spans="1:61" ht="15" customHeight="1" x14ac:dyDescent="0.35">
      <c r="A27" s="25"/>
      <c r="B27" s="25"/>
      <c r="C27" s="25"/>
      <c r="D27" s="25"/>
      <c r="E27" s="26"/>
      <c r="F27" s="26"/>
      <c r="G27" s="25"/>
      <c r="H27" s="25"/>
      <c r="I27" s="25"/>
      <c r="J27" s="25"/>
      <c r="K27" s="26"/>
      <c r="L27" s="26"/>
      <c r="M27" s="25"/>
      <c r="N27" s="25"/>
      <c r="O27" s="26"/>
      <c r="P27" s="25"/>
      <c r="Q27" s="25"/>
      <c r="R27" s="65"/>
      <c r="S27" s="27"/>
      <c r="T27"/>
    </row>
    <row r="28" spans="1:61" ht="15" customHeight="1" x14ac:dyDescent="0.35">
      <c r="A28" s="25"/>
      <c r="B28" s="25"/>
      <c r="C28" s="25"/>
      <c r="D28" s="25"/>
      <c r="E28" s="26"/>
      <c r="F28" s="26"/>
      <c r="G28" s="25"/>
      <c r="H28" s="25"/>
      <c r="I28" s="25"/>
      <c r="J28" s="25"/>
      <c r="K28" s="26"/>
      <c r="L28" s="26"/>
      <c r="M28" s="25"/>
      <c r="N28" s="25"/>
      <c r="O28" s="26"/>
      <c r="P28" s="25"/>
      <c r="Q28" s="25"/>
      <c r="R28" s="65"/>
      <c r="S28" s="27"/>
      <c r="T28"/>
    </row>
    <row r="29" spans="1:61" ht="15" customHeight="1" x14ac:dyDescent="0.35">
      <c r="A29" s="25"/>
      <c r="B29" s="25"/>
      <c r="C29" s="25"/>
      <c r="D29" s="25"/>
      <c r="E29" s="26"/>
      <c r="F29" s="26"/>
      <c r="G29" s="25"/>
      <c r="H29" s="25"/>
      <c r="I29" s="25"/>
      <c r="J29" s="25"/>
      <c r="K29" s="26"/>
      <c r="L29" s="26"/>
      <c r="M29" s="25"/>
      <c r="N29" s="25"/>
      <c r="O29" s="26"/>
      <c r="P29" s="25"/>
      <c r="Q29" s="25"/>
      <c r="R29" s="65"/>
      <c r="S29" s="27"/>
      <c r="T29"/>
    </row>
    <row r="30" spans="1:61" ht="15" customHeight="1" x14ac:dyDescent="0.35">
      <c r="A30" s="25"/>
      <c r="B30" s="25"/>
      <c r="C30" s="25"/>
      <c r="D30" s="25"/>
      <c r="E30" s="26"/>
      <c r="F30" s="26"/>
      <c r="G30" s="25"/>
      <c r="H30" s="25"/>
      <c r="I30" s="25"/>
      <c r="J30" s="25"/>
      <c r="K30" s="26"/>
      <c r="L30" s="26"/>
      <c r="M30" s="25"/>
      <c r="N30" s="25"/>
      <c r="O30" s="26"/>
      <c r="P30" s="25"/>
      <c r="Q30" s="25"/>
      <c r="R30" s="65"/>
      <c r="S30" s="27"/>
      <c r="T30"/>
    </row>
    <row r="31" spans="1:61" ht="15" customHeight="1" x14ac:dyDescent="0.35">
      <c r="A31" s="25"/>
      <c r="B31" s="25"/>
      <c r="C31" s="25"/>
      <c r="D31" s="25"/>
      <c r="E31" s="26"/>
      <c r="F31" s="26"/>
      <c r="G31" s="25"/>
      <c r="H31" s="25"/>
      <c r="I31" s="25"/>
      <c r="J31" s="25"/>
      <c r="K31" s="26"/>
      <c r="L31" s="26"/>
      <c r="M31" s="25"/>
      <c r="N31" s="25"/>
      <c r="O31" s="26"/>
      <c r="P31" s="25"/>
      <c r="Q31" s="25"/>
      <c r="R31" s="65"/>
      <c r="S31" s="27"/>
    </row>
    <row r="32" spans="1:61" ht="15" customHeight="1" x14ac:dyDescent="0.35">
      <c r="A32" s="25"/>
      <c r="B32" s="25"/>
      <c r="C32" s="25"/>
      <c r="D32" s="25"/>
      <c r="E32" s="26"/>
      <c r="F32" s="26"/>
      <c r="G32" s="25"/>
      <c r="H32" s="25"/>
      <c r="I32" s="25"/>
      <c r="J32" s="25"/>
      <c r="K32" s="26"/>
      <c r="L32" s="26"/>
      <c r="M32" s="25"/>
      <c r="N32" s="25"/>
      <c r="O32" s="26"/>
      <c r="P32" s="25"/>
      <c r="Q32" s="25"/>
      <c r="R32" s="65"/>
      <c r="S32" s="27"/>
    </row>
    <row r="33" spans="1:19" ht="15" customHeight="1" x14ac:dyDescent="0.35">
      <c r="A33" s="25"/>
      <c r="B33" s="25"/>
      <c r="C33" s="25"/>
      <c r="D33" s="25"/>
      <c r="E33" s="26"/>
      <c r="F33" s="26"/>
      <c r="G33" s="25"/>
      <c r="H33" s="25"/>
      <c r="I33" s="25"/>
      <c r="J33" s="25"/>
      <c r="K33" s="26"/>
      <c r="L33" s="26"/>
      <c r="M33" s="25"/>
      <c r="N33" s="25"/>
      <c r="O33" s="26"/>
      <c r="P33" s="25"/>
      <c r="Q33" s="25"/>
      <c r="R33" s="65"/>
      <c r="S33" s="27"/>
    </row>
    <row r="34" spans="1:19" ht="15" customHeight="1" x14ac:dyDescent="0.35">
      <c r="A34" s="25"/>
      <c r="B34" s="25"/>
      <c r="C34" s="25"/>
      <c r="D34" s="25"/>
      <c r="E34" s="26"/>
      <c r="F34" s="26"/>
      <c r="G34" s="25"/>
      <c r="H34" s="25"/>
      <c r="I34" s="25"/>
      <c r="J34" s="25"/>
      <c r="K34" s="26"/>
      <c r="L34" s="26"/>
      <c r="M34" s="25"/>
      <c r="N34" s="25"/>
      <c r="O34" s="26"/>
      <c r="P34" s="25"/>
      <c r="Q34" s="25"/>
      <c r="R34" s="65"/>
      <c r="S34" s="27"/>
    </row>
    <row r="35" spans="1:19" ht="15" customHeight="1" x14ac:dyDescent="0.35">
      <c r="A35" s="25"/>
      <c r="B35" s="25"/>
      <c r="C35" s="25"/>
      <c r="D35" s="25"/>
      <c r="E35" s="26"/>
      <c r="F35" s="26"/>
      <c r="G35" s="25"/>
      <c r="H35" s="25"/>
      <c r="I35" s="25"/>
      <c r="J35" s="25"/>
      <c r="K35" s="26"/>
      <c r="L35" s="26"/>
      <c r="M35" s="25"/>
      <c r="N35" s="25"/>
      <c r="O35" s="26"/>
      <c r="P35" s="25"/>
      <c r="Q35" s="25"/>
      <c r="R35" s="65"/>
      <c r="S35" s="27"/>
    </row>
    <row r="36" spans="1:19" ht="15" customHeight="1" x14ac:dyDescent="0.35">
      <c r="A36" s="25"/>
      <c r="B36" s="25"/>
      <c r="C36" s="25"/>
      <c r="D36" s="25"/>
      <c r="E36" s="26"/>
      <c r="F36" s="26"/>
      <c r="G36" s="25"/>
      <c r="H36" s="25"/>
      <c r="I36" s="25"/>
      <c r="J36" s="25"/>
      <c r="K36" s="26"/>
      <c r="L36" s="26"/>
      <c r="M36" s="25"/>
      <c r="N36" s="25"/>
      <c r="O36" s="26"/>
      <c r="P36" s="25"/>
      <c r="Q36" s="25"/>
      <c r="R36" s="65"/>
      <c r="S36" s="27"/>
    </row>
    <row r="37" spans="1:19" ht="15" customHeight="1" x14ac:dyDescent="0.35">
      <c r="A37" s="25"/>
      <c r="B37" s="25"/>
      <c r="C37" s="25"/>
      <c r="D37" s="25"/>
      <c r="E37" s="26"/>
      <c r="F37" s="26"/>
      <c r="G37" s="25"/>
      <c r="H37" s="25"/>
      <c r="I37" s="25"/>
      <c r="J37" s="25"/>
      <c r="K37" s="26"/>
      <c r="L37" s="26"/>
      <c r="M37" s="25"/>
      <c r="N37" s="25"/>
      <c r="O37" s="26"/>
      <c r="P37" s="25"/>
      <c r="Q37" s="25"/>
      <c r="R37" s="65"/>
      <c r="S37" s="27"/>
    </row>
    <row r="38" spans="1:19" ht="15" customHeight="1" x14ac:dyDescent="0.35">
      <c r="A38" s="25"/>
      <c r="B38" s="25"/>
      <c r="C38" s="25"/>
      <c r="D38" s="25"/>
      <c r="E38" s="26"/>
      <c r="F38" s="26"/>
      <c r="G38" s="25"/>
      <c r="H38" s="25"/>
      <c r="I38" s="25"/>
      <c r="J38" s="25"/>
      <c r="K38" s="26"/>
      <c r="L38" s="26"/>
      <c r="M38" s="25"/>
      <c r="N38" s="25"/>
      <c r="O38" s="26"/>
      <c r="P38" s="25"/>
      <c r="Q38" s="25"/>
      <c r="R38" s="63"/>
      <c r="S38" s="25"/>
    </row>
    <row r="39" spans="1:19" ht="15" customHeight="1" x14ac:dyDescent="0.35">
      <c r="A39" s="25"/>
      <c r="B39" s="25"/>
      <c r="C39" s="25"/>
      <c r="D39" s="25"/>
      <c r="E39" s="26"/>
      <c r="F39" s="26"/>
      <c r="G39" s="25"/>
      <c r="H39" s="25"/>
      <c r="I39" s="25"/>
      <c r="J39" s="25"/>
      <c r="K39" s="26"/>
      <c r="L39" s="26"/>
      <c r="M39" s="25"/>
      <c r="N39" s="25"/>
      <c r="O39" s="26"/>
      <c r="P39" s="25"/>
      <c r="Q39" s="25"/>
      <c r="R39" s="63"/>
      <c r="S39" s="25"/>
    </row>
    <row r="40" spans="1:19" ht="15" customHeight="1" x14ac:dyDescent="0.35">
      <c r="A40" s="25"/>
      <c r="B40" s="25"/>
      <c r="C40" s="25"/>
      <c r="D40" s="25"/>
      <c r="E40" s="26"/>
      <c r="F40" s="26"/>
      <c r="G40" s="25"/>
      <c r="H40" s="25"/>
      <c r="I40" s="25"/>
      <c r="J40" s="25"/>
      <c r="K40" s="26"/>
      <c r="L40" s="26"/>
      <c r="M40" s="25"/>
      <c r="N40" s="25"/>
      <c r="O40" s="26"/>
      <c r="P40" s="25"/>
      <c r="Q40" s="25"/>
      <c r="R40" s="63"/>
      <c r="S40" s="25"/>
    </row>
    <row r="41" spans="1:19" ht="15" customHeight="1" x14ac:dyDescent="0.35">
      <c r="A41" s="25"/>
      <c r="B41" s="25"/>
      <c r="C41" s="25"/>
      <c r="D41" s="25"/>
      <c r="E41" s="26"/>
      <c r="F41" s="26"/>
      <c r="G41" s="25"/>
      <c r="H41" s="25"/>
      <c r="I41" s="25"/>
      <c r="J41" s="25"/>
      <c r="K41" s="26"/>
      <c r="L41" s="26"/>
      <c r="M41" s="25"/>
      <c r="N41" s="25"/>
      <c r="O41" s="26"/>
      <c r="P41" s="25"/>
      <c r="Q41" s="25"/>
      <c r="R41" s="63"/>
      <c r="S41" s="25"/>
    </row>
    <row r="42" spans="1:19" ht="15" customHeight="1" x14ac:dyDescent="0.35">
      <c r="A42" s="25"/>
      <c r="B42" s="25"/>
      <c r="C42" s="25"/>
      <c r="D42" s="25"/>
      <c r="E42" s="26"/>
      <c r="F42" s="26"/>
      <c r="G42" s="25"/>
      <c r="H42" s="25"/>
      <c r="I42" s="25"/>
      <c r="J42" s="25"/>
      <c r="K42" s="26"/>
      <c r="L42" s="26"/>
      <c r="M42" s="25"/>
      <c r="N42" s="25"/>
      <c r="O42" s="26"/>
      <c r="P42" s="25"/>
      <c r="Q42" s="25"/>
      <c r="R42" s="63"/>
      <c r="S42" s="25"/>
    </row>
    <row r="43" spans="1:19" ht="15" customHeight="1" x14ac:dyDescent="0.35">
      <c r="A43" s="25"/>
      <c r="B43" s="25"/>
      <c r="C43" s="25"/>
      <c r="D43" s="25"/>
      <c r="E43" s="26"/>
      <c r="F43" s="26"/>
      <c r="G43" s="25"/>
      <c r="H43" s="25"/>
      <c r="I43" s="25"/>
      <c r="J43" s="25"/>
      <c r="K43" s="26"/>
      <c r="L43" s="26"/>
      <c r="M43" s="25"/>
      <c r="N43" s="25"/>
      <c r="O43" s="26"/>
      <c r="P43" s="25"/>
      <c r="Q43" s="25"/>
      <c r="R43" s="63"/>
      <c r="S43" s="25"/>
    </row>
    <row r="44" spans="1:19" ht="15" customHeight="1" x14ac:dyDescent="0.35">
      <c r="A44" s="25"/>
      <c r="B44" s="25"/>
      <c r="C44" s="25"/>
      <c r="D44" s="25"/>
      <c r="E44" s="26"/>
      <c r="F44" s="26"/>
      <c r="G44" s="25"/>
      <c r="H44" s="25"/>
      <c r="I44" s="25"/>
      <c r="J44" s="25"/>
      <c r="K44" s="26"/>
      <c r="L44" s="26"/>
      <c r="M44" s="25"/>
      <c r="N44" s="25"/>
      <c r="O44" s="26"/>
      <c r="P44" s="25"/>
      <c r="Q44" s="25"/>
      <c r="R44" s="63"/>
      <c r="S44" s="25"/>
    </row>
    <row r="45" spans="1:19" ht="15" customHeight="1" x14ac:dyDescent="0.35">
      <c r="A45" s="25"/>
      <c r="B45" s="25"/>
      <c r="C45" s="25"/>
      <c r="D45" s="25"/>
      <c r="E45" s="26"/>
      <c r="F45" s="26"/>
      <c r="G45" s="25"/>
      <c r="H45" s="25"/>
      <c r="I45" s="25"/>
      <c r="J45" s="25"/>
      <c r="K45" s="26"/>
      <c r="L45" s="26"/>
      <c r="M45" s="25"/>
      <c r="N45" s="25"/>
      <c r="O45" s="26"/>
      <c r="P45" s="25"/>
      <c r="Q45" s="25"/>
      <c r="R45" s="63"/>
      <c r="S45" s="25"/>
    </row>
    <row r="46" spans="1:19" ht="15" customHeight="1" x14ac:dyDescent="0.35">
      <c r="A46" s="25"/>
      <c r="B46" s="25"/>
      <c r="C46" s="25"/>
      <c r="D46" s="25"/>
      <c r="E46" s="26"/>
      <c r="F46" s="26"/>
      <c r="G46" s="25"/>
      <c r="H46" s="25"/>
      <c r="I46" s="25"/>
      <c r="J46" s="25"/>
      <c r="K46" s="26"/>
      <c r="L46" s="26"/>
      <c r="M46" s="25"/>
      <c r="N46" s="25"/>
      <c r="O46" s="26"/>
      <c r="P46" s="25"/>
      <c r="Q46" s="25"/>
      <c r="R46" s="63"/>
      <c r="S46" s="25"/>
    </row>
    <row r="47" spans="1:19" ht="15" customHeight="1" x14ac:dyDescent="0.35">
      <c r="A47" s="25"/>
      <c r="B47" s="25"/>
      <c r="C47" s="25"/>
      <c r="D47" s="25"/>
      <c r="E47" s="26"/>
      <c r="F47" s="26"/>
      <c r="G47" s="25"/>
      <c r="H47" s="25"/>
      <c r="I47" s="25"/>
      <c r="J47" s="25"/>
      <c r="K47" s="26"/>
      <c r="L47" s="26"/>
      <c r="M47" s="25"/>
      <c r="N47" s="25"/>
      <c r="O47" s="26"/>
      <c r="P47" s="25"/>
      <c r="Q47" s="25"/>
      <c r="R47" s="63"/>
      <c r="S47" s="25"/>
    </row>
    <row r="48" spans="1:19" ht="15" customHeight="1" x14ac:dyDescent="0.35">
      <c r="A48" s="25"/>
      <c r="B48" s="25"/>
      <c r="C48" s="25"/>
      <c r="D48" s="25"/>
      <c r="E48" s="26"/>
      <c r="F48" s="26"/>
      <c r="G48" s="25"/>
      <c r="H48" s="25"/>
      <c r="I48" s="25"/>
      <c r="J48" s="25"/>
      <c r="K48" s="26"/>
      <c r="L48" s="26"/>
      <c r="M48" s="25"/>
      <c r="N48" s="25"/>
      <c r="O48" s="26"/>
      <c r="P48" s="25"/>
      <c r="Q48" s="25"/>
      <c r="R48" s="63"/>
      <c r="S48" s="25"/>
    </row>
    <row r="49" spans="1:25" ht="15" customHeight="1" x14ac:dyDescent="0.35">
      <c r="A49" s="25"/>
      <c r="B49" s="25"/>
      <c r="C49" s="25"/>
      <c r="D49" s="25"/>
      <c r="E49" s="26"/>
      <c r="F49" s="26"/>
      <c r="G49" s="25"/>
      <c r="H49" s="25"/>
      <c r="I49" s="25"/>
      <c r="J49" s="25"/>
      <c r="K49" s="26"/>
      <c r="L49" s="26"/>
      <c r="M49" s="25"/>
      <c r="N49" s="25"/>
      <c r="O49" s="26"/>
      <c r="P49" s="25"/>
      <c r="Q49" s="25"/>
      <c r="R49" s="63"/>
      <c r="S49" s="25"/>
    </row>
    <row r="50" spans="1:25" ht="15" customHeight="1" thickBot="1" x14ac:dyDescent="0.4">
      <c r="A50" s="25"/>
      <c r="B50" s="25"/>
      <c r="C50" s="25"/>
      <c r="D50" s="25"/>
      <c r="E50" s="26"/>
      <c r="F50" s="26"/>
      <c r="G50" s="25"/>
      <c r="H50" s="25"/>
      <c r="I50" s="25"/>
      <c r="J50" s="25"/>
      <c r="K50" s="26"/>
      <c r="L50" s="26"/>
      <c r="M50" s="25"/>
      <c r="N50" s="25"/>
      <c r="O50" s="26"/>
      <c r="P50" s="25"/>
      <c r="Q50" s="25"/>
      <c r="R50" s="63"/>
      <c r="S50" s="25"/>
    </row>
    <row r="51" spans="1:25" ht="15" customHeight="1" thickBot="1" x14ac:dyDescent="0.4">
      <c r="A51" s="25"/>
      <c r="B51" s="25"/>
      <c r="C51" s="25"/>
      <c r="D51" s="25"/>
      <c r="E51" s="26"/>
      <c r="F51" s="26"/>
      <c r="G51" s="25"/>
      <c r="H51" s="25"/>
      <c r="I51" s="25"/>
      <c r="J51" s="25"/>
      <c r="K51" s="26"/>
      <c r="L51" s="26"/>
      <c r="M51" s="25"/>
      <c r="N51" s="25"/>
      <c r="O51" s="26"/>
      <c r="P51" s="25"/>
      <c r="Q51" s="25"/>
      <c r="R51" s="63"/>
      <c r="S51" s="25"/>
      <c r="U51" s="70" t="s">
        <v>39</v>
      </c>
      <c r="V51" s="71"/>
      <c r="X51" s="72" t="s">
        <v>227</v>
      </c>
      <c r="Y51" s="73"/>
    </row>
    <row r="52" spans="1:25" ht="15" customHeight="1" x14ac:dyDescent="0.35">
      <c r="A52" s="25"/>
      <c r="B52" s="25"/>
      <c r="C52" s="25"/>
      <c r="D52" s="25"/>
      <c r="E52" s="26"/>
      <c r="F52" s="26"/>
      <c r="G52" s="25"/>
      <c r="H52" s="25"/>
      <c r="I52" s="25"/>
      <c r="J52" s="25"/>
      <c r="K52" s="26"/>
      <c r="L52" s="26"/>
      <c r="M52" s="25"/>
      <c r="N52" s="25"/>
      <c r="O52" s="26"/>
      <c r="P52" s="25"/>
      <c r="Q52" s="25"/>
      <c r="R52" s="63"/>
      <c r="S52" s="25"/>
      <c r="U52" s="11" t="s">
        <v>52</v>
      </c>
      <c r="V52" s="1">
        <v>950</v>
      </c>
      <c r="X52" s="11" t="s">
        <v>93</v>
      </c>
      <c r="Y52" s="42">
        <f>GETPIVOTDATA("Diagnosis",$X$2)/V52*10000</f>
        <v>84.210526315789465</v>
      </c>
    </row>
    <row r="53" spans="1:25" ht="15" customHeight="1" x14ac:dyDescent="0.35">
      <c r="A53" s="25"/>
      <c r="B53" s="25"/>
      <c r="C53" s="25"/>
      <c r="D53" s="25"/>
      <c r="E53" s="26"/>
      <c r="F53" s="26"/>
      <c r="G53" s="25"/>
      <c r="H53" s="25"/>
      <c r="I53" s="25"/>
      <c r="J53" s="25"/>
      <c r="K53" s="26"/>
      <c r="L53" s="26"/>
      <c r="M53" s="25"/>
      <c r="N53" s="25"/>
      <c r="O53" s="26"/>
      <c r="P53" s="25"/>
      <c r="Q53" s="25"/>
      <c r="R53" s="63"/>
      <c r="S53" s="25"/>
      <c r="U53" s="11" t="s">
        <v>53</v>
      </c>
      <c r="V53" s="43">
        <f>GETPIVOTDATA("Antibiotic",$AA$2)/V52*1000</f>
        <v>8.4210526315789469</v>
      </c>
      <c r="X53" s="34" t="s">
        <v>213</v>
      </c>
      <c r="Y53" s="42">
        <f>SUMIF(Y54:Y55,"&gt;0")</f>
        <v>31.578947368421048</v>
      </c>
    </row>
    <row r="54" spans="1:25" ht="15" customHeight="1" x14ac:dyDescent="0.35">
      <c r="A54" s="25"/>
      <c r="B54" s="25"/>
      <c r="C54" s="25"/>
      <c r="D54" s="25"/>
      <c r="E54" s="26"/>
      <c r="F54" s="26"/>
      <c r="G54" s="25"/>
      <c r="H54" s="25"/>
      <c r="I54" s="25"/>
      <c r="J54" s="25"/>
      <c r="K54" s="26"/>
      <c r="L54" s="26"/>
      <c r="M54" s="25"/>
      <c r="N54" s="25"/>
      <c r="O54" s="26"/>
      <c r="P54" s="25"/>
      <c r="Q54" s="25"/>
      <c r="R54" s="63"/>
      <c r="S54" s="25"/>
      <c r="U54" s="11" t="s">
        <v>54</v>
      </c>
      <c r="V54" s="43">
        <f>GETPIVOTDATA("Days of Therapy",$AV$2)/V52*1000</f>
        <v>58.94736842105263</v>
      </c>
      <c r="X54" s="41" t="s">
        <v>212</v>
      </c>
      <c r="Y54" s="47">
        <f>IFERROR(GETPIVOTDATA("Diagnosis",$X$2,"Diagnosis","Urinary tract infection (without catheter)")/V52*10000,0)</f>
        <v>10.526315789473683</v>
      </c>
    </row>
    <row r="55" spans="1:25" ht="15" customHeight="1" x14ac:dyDescent="0.35">
      <c r="A55" s="25"/>
      <c r="B55" s="25"/>
      <c r="C55" s="25"/>
      <c r="D55" s="25"/>
      <c r="E55" s="26"/>
      <c r="F55" s="26"/>
      <c r="G55" s="25"/>
      <c r="H55" s="25"/>
      <c r="I55" s="25"/>
      <c r="J55" s="25"/>
      <c r="K55" s="26"/>
      <c r="L55" s="26"/>
      <c r="M55" s="25"/>
      <c r="N55" s="25"/>
      <c r="O55" s="26"/>
      <c r="P55" s="25"/>
      <c r="Q55" s="25"/>
      <c r="R55" s="63"/>
      <c r="S55" s="25"/>
      <c r="U55" s="11" t="s">
        <v>229</v>
      </c>
      <c r="V55" s="44">
        <f>IFERROR(GETPIVOTDATA("SBAR Usage and Completeness",$BE$2,"SBAR Usage and Completeness","SBAR used and complete")/GETPIVOTDATA("SBAR Usage and Completeness",$BE$2),0)</f>
        <v>0.125</v>
      </c>
      <c r="X55" s="41" t="s">
        <v>214</v>
      </c>
      <c r="Y55" s="47">
        <f>IFERROR(GETPIVOTDATA("Diagnosis",$X$2,"Diagnosis","Urinary tract infection (with catheter)")/V52*10000,0)</f>
        <v>21.052631578947366</v>
      </c>
    </row>
    <row r="56" spans="1:25" ht="15" customHeight="1" x14ac:dyDescent="0.35">
      <c r="A56" s="25"/>
      <c r="B56" s="25"/>
      <c r="C56" s="25"/>
      <c r="D56" s="25"/>
      <c r="E56" s="26"/>
      <c r="F56" s="26"/>
      <c r="G56" s="25"/>
      <c r="H56" s="25"/>
      <c r="I56" s="25"/>
      <c r="J56" s="25"/>
      <c r="K56" s="26"/>
      <c r="L56" s="26"/>
      <c r="M56" s="25"/>
      <c r="N56" s="25"/>
      <c r="O56" s="26"/>
      <c r="P56" s="25"/>
      <c r="Q56" s="25"/>
      <c r="R56" s="63"/>
      <c r="S56" s="25"/>
      <c r="U56" s="45" t="s">
        <v>56</v>
      </c>
      <c r="V56" s="46">
        <f>IFERROR(GETPIVOTDATA("SBAR Usage and Completeness",$BE$2,"SBAR Usage and Completeness","SBAR used and complete","Criteria Met to Start Antimicrobials?","Yes")/GETPIVOTDATA("SBAR Usage and Completeness",$BE$2,"SBAR Usage and Completeness","SBAR used and complete"),0)</f>
        <v>1</v>
      </c>
      <c r="X56" s="34" t="s">
        <v>96</v>
      </c>
      <c r="Y56" s="42">
        <f>SUMIF(Y57:Y60,"&gt;0")</f>
        <v>31.578947368421051</v>
      </c>
    </row>
    <row r="57" spans="1:25" ht="15" customHeight="1" x14ac:dyDescent="0.35">
      <c r="A57" s="25"/>
      <c r="B57" s="25"/>
      <c r="C57" s="25"/>
      <c r="D57" s="25"/>
      <c r="E57" s="26"/>
      <c r="F57" s="26"/>
      <c r="G57" s="25"/>
      <c r="H57" s="25"/>
      <c r="I57" s="25"/>
      <c r="J57" s="25"/>
      <c r="K57" s="26"/>
      <c r="L57" s="26"/>
      <c r="M57" s="25"/>
      <c r="N57" s="25"/>
      <c r="O57" s="26"/>
      <c r="P57" s="25"/>
      <c r="Q57" s="25"/>
      <c r="R57" s="63"/>
      <c r="S57" s="25"/>
      <c r="U57" s="11" t="s">
        <v>230</v>
      </c>
      <c r="V57" s="44">
        <f>IFERROR(GETPIVOTDATA("SBAR Usage and Completeness",$BE$2,"SBAR Usage and Completeness","SBAR used but incomplete")/GETPIVOTDATA("SBAR Usage and Completeness",$BE$2),0)</f>
        <v>0.125</v>
      </c>
      <c r="X57" s="41" t="s">
        <v>51</v>
      </c>
      <c r="Y57" s="47">
        <f>IFERROR(GETPIVOTDATA("Diagnosis",$X$2,"Diagnosis","pneumonia")/V52*10000,0)</f>
        <v>31.578947368421051</v>
      </c>
    </row>
    <row r="58" spans="1:25" ht="15" customHeight="1" x14ac:dyDescent="0.35">
      <c r="A58" s="25"/>
      <c r="B58" s="25"/>
      <c r="C58" s="25"/>
      <c r="D58" s="25"/>
      <c r="E58" s="26"/>
      <c r="F58" s="26"/>
      <c r="G58" s="25"/>
      <c r="H58" s="25"/>
      <c r="I58" s="25"/>
      <c r="J58" s="25"/>
      <c r="K58" s="26"/>
      <c r="L58" s="26"/>
      <c r="M58" s="25"/>
      <c r="N58" s="25"/>
      <c r="O58" s="26"/>
      <c r="P58" s="25"/>
      <c r="Q58" s="25"/>
      <c r="R58" s="63"/>
      <c r="S58" s="25"/>
      <c r="U58" s="11" t="s">
        <v>231</v>
      </c>
      <c r="V58" s="44">
        <f>IFERROR(GETPIVOTDATA("SBAR Usage and Completeness",$BE$2,"SBAR Usage and Completeness","SBAR not used")/GETPIVOTDATA("SBAR Usage and Completeness",$BE$2),0)</f>
        <v>0.75</v>
      </c>
      <c r="X58" s="41" t="s">
        <v>211</v>
      </c>
      <c r="Y58" s="47">
        <f>IFERROR(GETPIVOTDATA("Diagnosis",$X$2,"Diagnosis","influenza-like illness")/V52*10000,0)</f>
        <v>0</v>
      </c>
    </row>
    <row r="59" spans="1:25" ht="15" customHeight="1" x14ac:dyDescent="0.35">
      <c r="A59" s="25"/>
      <c r="B59" s="25"/>
      <c r="C59" s="25"/>
      <c r="D59" s="25"/>
      <c r="E59" s="26"/>
      <c r="F59" s="26"/>
      <c r="G59" s="25"/>
      <c r="H59" s="25"/>
      <c r="I59" s="25"/>
      <c r="J59" s="25"/>
      <c r="K59" s="26"/>
      <c r="L59" s="26"/>
      <c r="M59" s="25"/>
      <c r="N59" s="25"/>
      <c r="O59" s="26"/>
      <c r="P59" s="25"/>
      <c r="Q59" s="25"/>
      <c r="R59" s="63"/>
      <c r="S59" s="25"/>
      <c r="U59" s="11" t="s">
        <v>218</v>
      </c>
      <c r="V59" s="43">
        <f>IFERROR(GETPIVOTDATA("Microbiology Test Sent",$AS$2,"Microbiology Test Sent","Urinalysis and reflex culture and sensitivities")/V52*10000,0)</f>
        <v>31.578947368421051</v>
      </c>
      <c r="X59" s="41" t="s">
        <v>104</v>
      </c>
      <c r="Y59" s="47">
        <f>IFERROR(GETPIVOTDATA("Diagnosis",$X$2,"Diagnosis","bronchitis or tracheobronchitis")/V52*10000,0)</f>
        <v>0</v>
      </c>
    </row>
    <row r="60" spans="1:25" ht="15" customHeight="1" x14ac:dyDescent="0.35">
      <c r="A60" s="25"/>
      <c r="B60" s="25"/>
      <c r="C60" s="25"/>
      <c r="D60" s="25"/>
      <c r="E60" s="26"/>
      <c r="F60" s="26"/>
      <c r="G60" s="25"/>
      <c r="H60" s="25"/>
      <c r="I60" s="25"/>
      <c r="J60" s="25"/>
      <c r="K60" s="26"/>
      <c r="L60" s="26"/>
      <c r="M60" s="25"/>
      <c r="N60" s="25"/>
      <c r="O60" s="26"/>
      <c r="P60" s="25"/>
      <c r="Q60" s="25"/>
      <c r="R60" s="63"/>
      <c r="S60" s="25"/>
      <c r="U60" s="11"/>
      <c r="V60" s="10"/>
      <c r="X60" s="41" t="s">
        <v>107</v>
      </c>
      <c r="Y60" s="47">
        <f>IFERROR(GETPIVOTDATA("Diagnosis",$X$2,"Diagnosis","common cold syndrome or pharyngitis")/V52*10000,0)</f>
        <v>0</v>
      </c>
    </row>
    <row r="61" spans="1:25" ht="15" customHeight="1" x14ac:dyDescent="0.35">
      <c r="A61" s="25"/>
      <c r="B61" s="25"/>
      <c r="C61" s="25"/>
      <c r="D61" s="25"/>
      <c r="E61" s="26"/>
      <c r="F61" s="26"/>
      <c r="G61" s="25"/>
      <c r="H61" s="25"/>
      <c r="I61" s="25"/>
      <c r="J61" s="25"/>
      <c r="K61" s="26"/>
      <c r="L61" s="26"/>
      <c r="M61" s="25"/>
      <c r="N61" s="25"/>
      <c r="O61" s="26"/>
      <c r="P61" s="25"/>
      <c r="Q61" s="25"/>
      <c r="R61" s="63"/>
      <c r="S61" s="25"/>
      <c r="X61" s="33" t="s">
        <v>88</v>
      </c>
      <c r="Y61" s="42">
        <f>IFERROR(GETPIVOTDATA("Diagnosis",$X$2,"Diagnosis","cellulitis, soft tissue, or wound infection")/V52*10000,0)</f>
        <v>21.052631578947366</v>
      </c>
    </row>
    <row r="62" spans="1:25" ht="15" customHeight="1" x14ac:dyDescent="0.35">
      <c r="A62" s="25"/>
      <c r="B62" s="25"/>
      <c r="C62" s="25"/>
      <c r="D62" s="25"/>
      <c r="E62" s="26"/>
      <c r="F62" s="26"/>
      <c r="G62" s="25"/>
      <c r="H62" s="25"/>
      <c r="I62" s="25"/>
      <c r="J62" s="25"/>
      <c r="K62" s="26"/>
      <c r="L62" s="26"/>
      <c r="M62" s="25"/>
      <c r="N62" s="25"/>
      <c r="O62" s="26"/>
      <c r="P62" s="25"/>
      <c r="Q62" s="25"/>
      <c r="R62" s="63"/>
      <c r="S62" s="25"/>
      <c r="X62" s="34" t="s">
        <v>97</v>
      </c>
      <c r="Y62" s="42">
        <f>SUMIF(Y63:Y65,"&gt;0")</f>
        <v>0</v>
      </c>
    </row>
    <row r="63" spans="1:25" ht="15" customHeight="1" x14ac:dyDescent="0.35">
      <c r="A63" s="25"/>
      <c r="B63" s="25"/>
      <c r="C63" s="25"/>
      <c r="D63" s="25"/>
      <c r="E63" s="26"/>
      <c r="F63" s="26"/>
      <c r="G63" s="25"/>
      <c r="H63" s="25"/>
      <c r="I63" s="25"/>
      <c r="J63" s="25"/>
      <c r="K63" s="26"/>
      <c r="L63" s="26"/>
      <c r="M63" s="25"/>
      <c r="N63" s="25"/>
      <c r="O63" s="26"/>
      <c r="P63" s="25"/>
      <c r="Q63" s="25"/>
      <c r="R63" s="63"/>
      <c r="S63" s="25"/>
      <c r="X63" s="41" t="s">
        <v>232</v>
      </c>
      <c r="Y63" s="47">
        <f>IFERROR(GETPIVOTDATA("Diagnosis",$X$2,"Diagnosis","Clostridium difficle infection")/V52*10000,0)</f>
        <v>0</v>
      </c>
    </row>
    <row r="64" spans="1:25" ht="15" customHeight="1" x14ac:dyDescent="0.35">
      <c r="A64" s="25"/>
      <c r="B64" s="25"/>
      <c r="C64" s="25"/>
      <c r="D64" s="25"/>
      <c r="E64" s="26"/>
      <c r="F64" s="26"/>
      <c r="G64" s="25"/>
      <c r="H64" s="25"/>
      <c r="I64" s="25"/>
      <c r="J64" s="25"/>
      <c r="K64" s="26"/>
      <c r="L64" s="26"/>
      <c r="M64" s="25"/>
      <c r="N64" s="25"/>
      <c r="O64" s="26"/>
      <c r="P64" s="25"/>
      <c r="Q64" s="25"/>
      <c r="R64" s="63"/>
      <c r="S64" s="25"/>
      <c r="X64" s="41" t="s">
        <v>82</v>
      </c>
      <c r="Y64" s="47">
        <f>IFERROR(GETPIVOTDATA("Diagnosis",$X$2,"Diagnosis","gastroenteritis")/V52*10000,0)</f>
        <v>0</v>
      </c>
    </row>
    <row r="65" spans="1:25" ht="15" customHeight="1" x14ac:dyDescent="0.35">
      <c r="A65" s="25"/>
      <c r="B65" s="25"/>
      <c r="C65" s="25"/>
      <c r="D65" s="25"/>
      <c r="E65" s="26"/>
      <c r="F65" s="26"/>
      <c r="G65" s="25"/>
      <c r="H65" s="25"/>
      <c r="I65" s="25"/>
      <c r="J65" s="25"/>
      <c r="K65" s="26"/>
      <c r="L65" s="26"/>
      <c r="M65" s="25"/>
      <c r="N65" s="25"/>
      <c r="O65" s="26"/>
      <c r="P65" s="25"/>
      <c r="Q65" s="25"/>
      <c r="R65" s="63"/>
      <c r="S65" s="25"/>
      <c r="X65" s="41" t="s">
        <v>110</v>
      </c>
      <c r="Y65" s="47">
        <f>IFERROR(GETPIVOTDATA("Diagnosis",$X$2,"Diagnosis","norovirus gastroenteritis")/V54*10000,0)</f>
        <v>0</v>
      </c>
    </row>
    <row r="66" spans="1:25" ht="15" customHeight="1" x14ac:dyDescent="0.35">
      <c r="A66" s="25"/>
      <c r="B66" s="25"/>
      <c r="C66" s="25"/>
      <c r="D66" s="25"/>
      <c r="E66" s="26"/>
      <c r="F66" s="26"/>
      <c r="G66" s="25"/>
      <c r="H66" s="25"/>
      <c r="I66" s="25"/>
      <c r="J66" s="25"/>
      <c r="K66" s="26"/>
      <c r="L66" s="26"/>
      <c r="M66" s="25"/>
      <c r="N66" s="25"/>
      <c r="O66" s="26"/>
      <c r="P66" s="25"/>
      <c r="Q66" s="25"/>
      <c r="R66" s="63"/>
      <c r="S66" s="25"/>
    </row>
    <row r="67" spans="1:25" ht="15" customHeight="1" x14ac:dyDescent="0.35">
      <c r="A67" s="25"/>
      <c r="B67" s="25"/>
      <c r="C67" s="25"/>
      <c r="D67" s="25"/>
      <c r="E67" s="26"/>
      <c r="F67" s="26"/>
      <c r="G67" s="25"/>
      <c r="H67" s="25"/>
      <c r="I67" s="25"/>
      <c r="J67" s="25"/>
      <c r="K67" s="26"/>
      <c r="L67" s="26"/>
      <c r="M67" s="25"/>
      <c r="N67" s="25"/>
      <c r="O67" s="26"/>
      <c r="P67" s="25"/>
      <c r="Q67" s="25"/>
      <c r="R67" s="63"/>
      <c r="S67" s="25"/>
    </row>
    <row r="68" spans="1:25" ht="15" customHeight="1" x14ac:dyDescent="0.35">
      <c r="A68" s="25"/>
      <c r="B68" s="25"/>
      <c r="C68" s="25"/>
      <c r="D68" s="25"/>
      <c r="E68" s="26"/>
      <c r="F68" s="26"/>
      <c r="G68" s="25"/>
      <c r="H68" s="25"/>
      <c r="I68" s="25"/>
      <c r="J68" s="25"/>
      <c r="K68" s="26"/>
      <c r="L68" s="26"/>
      <c r="M68" s="25"/>
      <c r="N68" s="25"/>
      <c r="O68" s="26"/>
      <c r="P68" s="25"/>
      <c r="Q68" s="25"/>
      <c r="R68" s="63"/>
      <c r="S68" s="25"/>
    </row>
    <row r="69" spans="1:25" ht="15" customHeight="1" x14ac:dyDescent="0.35">
      <c r="A69" s="25"/>
      <c r="B69" s="25"/>
      <c r="C69" s="25"/>
      <c r="D69" s="25"/>
      <c r="E69" s="26"/>
      <c r="F69" s="26"/>
      <c r="G69" s="25"/>
      <c r="H69" s="25"/>
      <c r="I69" s="25"/>
      <c r="J69" s="25"/>
      <c r="K69" s="26"/>
      <c r="L69" s="26"/>
      <c r="M69" s="25"/>
      <c r="N69" s="25"/>
      <c r="O69" s="26"/>
      <c r="P69" s="25"/>
      <c r="Q69" s="25"/>
      <c r="R69" s="63"/>
      <c r="S69" s="25"/>
    </row>
    <row r="70" spans="1:25" ht="15" customHeight="1" x14ac:dyDescent="0.35">
      <c r="A70" s="25"/>
      <c r="B70" s="25"/>
      <c r="C70" s="25"/>
      <c r="D70" s="25"/>
      <c r="E70" s="26"/>
      <c r="F70" s="26"/>
      <c r="G70" s="25"/>
      <c r="H70" s="25"/>
      <c r="I70" s="25"/>
      <c r="J70" s="25"/>
      <c r="K70" s="26"/>
      <c r="L70" s="26"/>
      <c r="M70" s="25"/>
      <c r="N70" s="25"/>
      <c r="O70" s="26"/>
      <c r="P70" s="25"/>
      <c r="Q70" s="25"/>
      <c r="R70" s="63"/>
      <c r="S70" s="25"/>
    </row>
    <row r="71" spans="1:25" ht="15" customHeight="1" x14ac:dyDescent="0.35">
      <c r="A71" s="25"/>
      <c r="B71" s="25"/>
      <c r="C71" s="25"/>
      <c r="D71" s="25"/>
      <c r="E71" s="26"/>
      <c r="F71" s="26"/>
      <c r="G71" s="25"/>
      <c r="H71" s="25"/>
      <c r="I71" s="25"/>
      <c r="J71" s="25"/>
      <c r="K71" s="26"/>
      <c r="L71" s="26"/>
      <c r="M71" s="25"/>
      <c r="N71" s="25"/>
      <c r="O71" s="26"/>
      <c r="P71" s="25"/>
      <c r="Q71" s="25"/>
      <c r="R71" s="63"/>
      <c r="S71" s="25"/>
    </row>
    <row r="72" spans="1:25" ht="15" customHeight="1" x14ac:dyDescent="0.35">
      <c r="A72" s="25"/>
      <c r="B72" s="25"/>
      <c r="C72" s="25"/>
      <c r="D72" s="25"/>
      <c r="E72" s="26"/>
      <c r="F72" s="26"/>
      <c r="G72" s="25"/>
      <c r="H72" s="25"/>
      <c r="I72" s="25"/>
      <c r="J72" s="25"/>
      <c r="K72" s="26"/>
      <c r="L72" s="26"/>
      <c r="M72" s="25"/>
      <c r="N72" s="25"/>
      <c r="O72" s="26"/>
      <c r="P72" s="25"/>
      <c r="Q72" s="25"/>
      <c r="R72" s="63"/>
      <c r="S72" s="25"/>
      <c r="Y72"/>
    </row>
    <row r="73" spans="1:25" ht="15" customHeight="1" x14ac:dyDescent="0.35">
      <c r="A73" s="25"/>
      <c r="B73" s="25"/>
      <c r="C73" s="25"/>
      <c r="D73" s="25"/>
      <c r="E73" s="26"/>
      <c r="F73" s="26"/>
      <c r="G73" s="25"/>
      <c r="H73" s="25"/>
      <c r="I73" s="25"/>
      <c r="J73" s="25"/>
      <c r="K73" s="26"/>
      <c r="L73" s="26"/>
      <c r="M73" s="25"/>
      <c r="N73" s="25"/>
      <c r="O73" s="26"/>
      <c r="P73" s="25"/>
      <c r="Q73" s="25"/>
      <c r="R73" s="63"/>
      <c r="S73" s="25"/>
      <c r="Y73"/>
    </row>
    <row r="74" spans="1:25" ht="15" customHeight="1" x14ac:dyDescent="0.35">
      <c r="A74" s="25"/>
      <c r="B74" s="25"/>
      <c r="C74" s="25"/>
      <c r="D74" s="25"/>
      <c r="E74" s="26"/>
      <c r="F74" s="26"/>
      <c r="G74" s="25"/>
      <c r="H74" s="25"/>
      <c r="I74" s="25"/>
      <c r="J74" s="25"/>
      <c r="K74" s="26"/>
      <c r="L74" s="26"/>
      <c r="M74" s="25"/>
      <c r="N74" s="25"/>
      <c r="O74" s="26"/>
      <c r="P74" s="25"/>
      <c r="Q74" s="25"/>
      <c r="R74" s="63"/>
      <c r="S74" s="25"/>
      <c r="Y74"/>
    </row>
    <row r="75" spans="1:25" ht="15" customHeight="1" x14ac:dyDescent="0.35">
      <c r="A75" s="25"/>
      <c r="B75" s="25"/>
      <c r="C75" s="25"/>
      <c r="D75" s="25"/>
      <c r="E75" s="26"/>
      <c r="F75" s="26"/>
      <c r="G75" s="25"/>
      <c r="H75" s="25"/>
      <c r="I75" s="25"/>
      <c r="J75" s="25"/>
      <c r="K75" s="26"/>
      <c r="L75" s="26"/>
      <c r="M75" s="25"/>
      <c r="N75" s="25"/>
      <c r="O75" s="26"/>
      <c r="P75" s="25"/>
      <c r="Q75" s="25"/>
      <c r="R75" s="63"/>
      <c r="S75" s="25"/>
      <c r="Y75"/>
    </row>
    <row r="76" spans="1:25" ht="15" customHeight="1" x14ac:dyDescent="0.35">
      <c r="A76" s="25"/>
      <c r="B76" s="25"/>
      <c r="C76" s="25"/>
      <c r="D76" s="25"/>
      <c r="E76" s="26"/>
      <c r="F76" s="26"/>
      <c r="G76" s="25"/>
      <c r="H76" s="25"/>
      <c r="I76" s="25"/>
      <c r="J76" s="25"/>
      <c r="K76" s="26"/>
      <c r="L76" s="26"/>
      <c r="M76" s="25"/>
      <c r="N76" s="25"/>
      <c r="O76" s="26"/>
      <c r="P76" s="25"/>
      <c r="Q76" s="25"/>
      <c r="R76" s="63"/>
      <c r="S76" s="25"/>
      <c r="Y76"/>
    </row>
    <row r="77" spans="1:25" ht="15" customHeight="1" x14ac:dyDescent="0.35">
      <c r="A77" s="25"/>
      <c r="B77" s="25"/>
      <c r="C77" s="25"/>
      <c r="D77" s="25"/>
      <c r="E77" s="26"/>
      <c r="F77" s="26"/>
      <c r="G77" s="25"/>
      <c r="H77" s="25"/>
      <c r="I77" s="25"/>
      <c r="J77" s="25"/>
      <c r="K77" s="26"/>
      <c r="L77" s="26"/>
      <c r="M77" s="25"/>
      <c r="N77" s="25"/>
      <c r="O77" s="26"/>
      <c r="P77" s="25"/>
      <c r="Q77" s="25"/>
      <c r="R77" s="63"/>
      <c r="S77" s="25"/>
      <c r="W77"/>
      <c r="X77"/>
      <c r="Y77"/>
    </row>
    <row r="78" spans="1:25" ht="15" customHeight="1" x14ac:dyDescent="0.35">
      <c r="A78" s="25"/>
      <c r="B78" s="25"/>
      <c r="C78" s="25"/>
      <c r="D78" s="25"/>
      <c r="E78" s="26"/>
      <c r="F78" s="26"/>
      <c r="G78" s="25"/>
      <c r="H78" s="25"/>
      <c r="I78" s="25"/>
      <c r="J78" s="25"/>
      <c r="K78" s="26"/>
      <c r="L78" s="26"/>
      <c r="M78" s="25"/>
      <c r="N78" s="25"/>
      <c r="O78" s="26"/>
      <c r="P78" s="25"/>
      <c r="Q78" s="25"/>
      <c r="R78" s="63"/>
      <c r="S78" s="25"/>
    </row>
    <row r="79" spans="1:25" ht="15" customHeight="1" x14ac:dyDescent="0.35">
      <c r="A79" s="25"/>
      <c r="B79" s="25"/>
      <c r="C79" s="25"/>
      <c r="D79" s="25"/>
      <c r="E79" s="26"/>
      <c r="F79" s="26"/>
      <c r="G79" s="25"/>
      <c r="H79" s="25"/>
      <c r="I79" s="25"/>
      <c r="J79" s="25"/>
      <c r="K79" s="26"/>
      <c r="L79" s="26"/>
      <c r="M79" s="25"/>
      <c r="N79" s="25"/>
      <c r="O79" s="26"/>
      <c r="P79" s="25"/>
      <c r="Q79" s="25"/>
      <c r="R79" s="63"/>
      <c r="S79" s="25"/>
    </row>
    <row r="80" spans="1:25" ht="15" customHeight="1" x14ac:dyDescent="0.35">
      <c r="A80" s="25"/>
      <c r="B80" s="25"/>
      <c r="C80" s="25"/>
      <c r="D80" s="25"/>
      <c r="E80" s="26"/>
      <c r="F80" s="26"/>
      <c r="G80" s="25"/>
      <c r="H80" s="25"/>
      <c r="I80" s="25"/>
      <c r="J80" s="25"/>
      <c r="K80" s="26"/>
      <c r="L80" s="26"/>
      <c r="M80" s="25"/>
      <c r="N80" s="25"/>
      <c r="O80" s="26"/>
      <c r="P80" s="25"/>
      <c r="Q80" s="25"/>
      <c r="R80" s="63"/>
      <c r="S80" s="25"/>
    </row>
    <row r="81" spans="1:19" ht="15" customHeight="1" x14ac:dyDescent="0.35">
      <c r="A81" s="25"/>
      <c r="B81" s="25"/>
      <c r="C81" s="25"/>
      <c r="D81" s="25"/>
      <c r="E81" s="26"/>
      <c r="F81" s="26"/>
      <c r="G81" s="25"/>
      <c r="H81" s="25"/>
      <c r="I81" s="25"/>
      <c r="J81" s="25"/>
      <c r="K81" s="26"/>
      <c r="L81" s="26"/>
      <c r="M81" s="25"/>
      <c r="N81" s="25"/>
      <c r="O81" s="26"/>
      <c r="P81" s="25"/>
      <c r="Q81" s="25"/>
      <c r="R81" s="63"/>
      <c r="S81" s="25"/>
    </row>
    <row r="82" spans="1:19" ht="15" customHeight="1" x14ac:dyDescent="0.35">
      <c r="A82" s="25"/>
      <c r="B82" s="25"/>
      <c r="C82" s="25"/>
      <c r="D82" s="25"/>
      <c r="E82" s="26"/>
      <c r="F82" s="26"/>
      <c r="G82" s="25"/>
      <c r="H82" s="25"/>
      <c r="I82" s="25"/>
      <c r="J82" s="25"/>
      <c r="K82" s="26"/>
      <c r="L82" s="26"/>
      <c r="M82" s="25"/>
      <c r="N82" s="25"/>
      <c r="O82" s="26"/>
      <c r="P82" s="25"/>
      <c r="Q82" s="25"/>
      <c r="R82" s="63"/>
      <c r="S82" s="25"/>
    </row>
    <row r="83" spans="1:19" ht="15" customHeight="1" x14ac:dyDescent="0.35">
      <c r="A83" s="25"/>
      <c r="B83" s="25"/>
      <c r="C83" s="25"/>
      <c r="D83" s="25"/>
      <c r="E83" s="26"/>
      <c r="F83" s="26"/>
      <c r="G83" s="25"/>
      <c r="H83" s="25"/>
      <c r="I83" s="25"/>
      <c r="J83" s="25"/>
      <c r="K83" s="26"/>
      <c r="L83" s="26"/>
      <c r="M83" s="25"/>
      <c r="N83" s="25"/>
      <c r="O83" s="26"/>
      <c r="P83" s="25"/>
      <c r="Q83" s="25"/>
      <c r="R83" s="63"/>
      <c r="S83" s="25"/>
    </row>
    <row r="84" spans="1:19" ht="15" customHeight="1" x14ac:dyDescent="0.35">
      <c r="A84" s="25"/>
      <c r="B84" s="25"/>
      <c r="C84" s="25"/>
      <c r="D84" s="25"/>
      <c r="E84" s="26"/>
      <c r="F84" s="26"/>
      <c r="G84" s="25"/>
      <c r="H84" s="25"/>
      <c r="I84" s="25"/>
      <c r="J84" s="25"/>
      <c r="K84" s="26"/>
      <c r="L84" s="26"/>
      <c r="M84" s="25"/>
      <c r="N84" s="25"/>
      <c r="O84" s="26"/>
      <c r="P84" s="25"/>
      <c r="Q84" s="25"/>
      <c r="R84" s="63"/>
      <c r="S84" s="25"/>
    </row>
    <row r="85" spans="1:19" ht="15" customHeight="1" x14ac:dyDescent="0.35">
      <c r="A85" s="25"/>
      <c r="B85" s="25"/>
      <c r="C85" s="25"/>
      <c r="D85" s="25"/>
      <c r="E85" s="26"/>
      <c r="F85" s="26"/>
      <c r="G85" s="25"/>
      <c r="H85" s="25"/>
      <c r="I85" s="25"/>
      <c r="J85" s="25"/>
      <c r="K85" s="26"/>
      <c r="L85" s="26"/>
      <c r="M85" s="25"/>
      <c r="N85" s="25"/>
      <c r="O85" s="26"/>
      <c r="P85" s="25"/>
      <c r="Q85" s="25"/>
      <c r="R85" s="63"/>
      <c r="S85" s="25"/>
    </row>
    <row r="86" spans="1:19" ht="15" customHeight="1" x14ac:dyDescent="0.35">
      <c r="A86" s="25"/>
      <c r="B86" s="25"/>
      <c r="C86" s="25"/>
      <c r="D86" s="25"/>
      <c r="E86" s="26"/>
      <c r="F86" s="26"/>
      <c r="G86" s="25"/>
      <c r="H86" s="25"/>
      <c r="I86" s="25"/>
      <c r="J86" s="25"/>
      <c r="K86" s="26"/>
      <c r="L86" s="26"/>
      <c r="M86" s="25"/>
      <c r="N86" s="25"/>
      <c r="O86" s="26"/>
      <c r="P86" s="25"/>
      <c r="Q86" s="25"/>
      <c r="R86" s="63"/>
      <c r="S86" s="25"/>
    </row>
    <row r="87" spans="1:19" ht="15" customHeight="1" x14ac:dyDescent="0.35">
      <c r="A87" s="25"/>
      <c r="B87" s="25"/>
      <c r="C87" s="25"/>
      <c r="D87" s="25"/>
      <c r="E87" s="26"/>
      <c r="F87" s="26"/>
      <c r="G87" s="25"/>
      <c r="H87" s="25"/>
      <c r="I87" s="25"/>
      <c r="J87" s="25"/>
      <c r="K87" s="26"/>
      <c r="L87" s="26"/>
      <c r="M87" s="25"/>
      <c r="N87" s="25"/>
      <c r="O87" s="26"/>
      <c r="P87" s="25"/>
      <c r="Q87" s="25"/>
      <c r="R87" s="63"/>
      <c r="S87" s="25"/>
    </row>
    <row r="88" spans="1:19" ht="15" customHeight="1" x14ac:dyDescent="0.35">
      <c r="A88" s="25"/>
      <c r="B88" s="25"/>
      <c r="C88" s="25"/>
      <c r="D88" s="25"/>
      <c r="E88" s="26"/>
      <c r="F88" s="26"/>
      <c r="G88" s="25"/>
      <c r="H88" s="25"/>
      <c r="I88" s="25"/>
      <c r="J88" s="25"/>
      <c r="K88" s="26"/>
      <c r="L88" s="26"/>
      <c r="M88" s="25"/>
      <c r="N88" s="25"/>
      <c r="O88" s="26"/>
      <c r="P88" s="25"/>
      <c r="Q88" s="25"/>
      <c r="R88" s="63"/>
      <c r="S88" s="25"/>
    </row>
    <row r="89" spans="1:19" ht="15" customHeight="1" x14ac:dyDescent="0.35">
      <c r="A89" s="25"/>
      <c r="B89" s="25"/>
      <c r="C89" s="25"/>
      <c r="D89" s="25"/>
      <c r="E89" s="26"/>
      <c r="F89" s="26"/>
      <c r="G89" s="25"/>
      <c r="H89" s="25"/>
      <c r="I89" s="25"/>
      <c r="J89" s="25"/>
      <c r="K89" s="26"/>
      <c r="L89" s="26"/>
      <c r="M89" s="25"/>
      <c r="N89" s="25"/>
      <c r="O89" s="26"/>
      <c r="P89" s="25"/>
      <c r="Q89" s="25"/>
      <c r="R89" s="63"/>
      <c r="S89" s="25"/>
    </row>
    <row r="90" spans="1:19" ht="15" customHeight="1" x14ac:dyDescent="0.35">
      <c r="A90" s="25"/>
      <c r="B90" s="25"/>
      <c r="C90" s="25"/>
      <c r="D90" s="25"/>
      <c r="E90" s="26"/>
      <c r="F90" s="26"/>
      <c r="G90" s="25"/>
      <c r="H90" s="25"/>
      <c r="I90" s="25"/>
      <c r="J90" s="25"/>
      <c r="K90" s="26"/>
      <c r="L90" s="26"/>
      <c r="M90" s="25"/>
      <c r="N90" s="25"/>
      <c r="O90" s="26"/>
      <c r="P90" s="25"/>
      <c r="Q90" s="25"/>
      <c r="R90" s="63"/>
      <c r="S90" s="25"/>
    </row>
    <row r="91" spans="1:19" ht="15" customHeight="1" x14ac:dyDescent="0.35">
      <c r="A91" s="25"/>
      <c r="B91" s="25"/>
      <c r="C91" s="25"/>
      <c r="D91" s="25"/>
      <c r="E91" s="26"/>
      <c r="F91" s="26"/>
      <c r="G91" s="25"/>
      <c r="H91" s="25"/>
      <c r="I91" s="25"/>
      <c r="J91" s="25"/>
      <c r="K91" s="26"/>
      <c r="L91" s="26"/>
      <c r="M91" s="25"/>
      <c r="N91" s="25"/>
      <c r="O91" s="26"/>
      <c r="P91" s="25"/>
      <c r="Q91" s="25"/>
      <c r="R91" s="63"/>
      <c r="S91" s="25"/>
    </row>
    <row r="92" spans="1:19" ht="15" customHeight="1" x14ac:dyDescent="0.35">
      <c r="A92" s="25"/>
      <c r="B92" s="25"/>
      <c r="C92" s="25"/>
      <c r="D92" s="25"/>
      <c r="E92" s="26"/>
      <c r="F92" s="26"/>
      <c r="G92" s="25"/>
      <c r="H92" s="25"/>
      <c r="I92" s="25"/>
      <c r="J92" s="25"/>
      <c r="K92" s="26"/>
      <c r="L92" s="26"/>
      <c r="M92" s="25"/>
      <c r="N92" s="25"/>
      <c r="O92" s="26"/>
      <c r="P92" s="25"/>
      <c r="Q92" s="25"/>
      <c r="R92" s="63"/>
      <c r="S92" s="25"/>
    </row>
    <row r="93" spans="1:19" ht="15" customHeight="1" x14ac:dyDescent="0.35">
      <c r="A93" s="25"/>
      <c r="B93" s="25"/>
      <c r="C93" s="25"/>
      <c r="D93" s="25"/>
      <c r="E93" s="26"/>
      <c r="F93" s="26"/>
      <c r="G93" s="25"/>
      <c r="H93" s="25"/>
      <c r="I93" s="25"/>
      <c r="J93" s="25"/>
      <c r="K93" s="26"/>
      <c r="L93" s="26"/>
      <c r="M93" s="25"/>
      <c r="N93" s="25"/>
      <c r="O93" s="26"/>
      <c r="P93" s="25"/>
      <c r="Q93" s="25"/>
      <c r="R93" s="63"/>
      <c r="S93" s="25"/>
    </row>
    <row r="94" spans="1:19" ht="15" customHeight="1" x14ac:dyDescent="0.35">
      <c r="A94" s="25"/>
      <c r="B94" s="25"/>
      <c r="C94" s="25"/>
      <c r="D94" s="25"/>
      <c r="E94" s="26"/>
      <c r="F94" s="26"/>
      <c r="G94" s="25"/>
      <c r="H94" s="25"/>
      <c r="I94" s="25"/>
      <c r="J94" s="25"/>
      <c r="K94" s="26"/>
      <c r="L94" s="26"/>
      <c r="M94" s="25"/>
      <c r="N94" s="25"/>
      <c r="O94" s="26"/>
      <c r="P94" s="25"/>
      <c r="Q94" s="25"/>
      <c r="R94" s="63"/>
      <c r="S94" s="25"/>
    </row>
    <row r="95" spans="1:19" ht="15" customHeight="1" x14ac:dyDescent="0.35">
      <c r="A95" s="25"/>
      <c r="B95" s="25"/>
      <c r="C95" s="25"/>
      <c r="D95" s="25"/>
      <c r="E95" s="26"/>
      <c r="F95" s="26"/>
      <c r="G95" s="25"/>
      <c r="H95" s="25"/>
      <c r="I95" s="25"/>
      <c r="J95" s="25"/>
      <c r="K95" s="26"/>
      <c r="L95" s="26"/>
      <c r="M95" s="25"/>
      <c r="N95" s="25"/>
      <c r="O95" s="26"/>
      <c r="P95" s="25"/>
      <c r="Q95" s="25"/>
      <c r="R95" s="63"/>
      <c r="S95" s="25"/>
    </row>
    <row r="96" spans="1:19" ht="15" customHeight="1" x14ac:dyDescent="0.35">
      <c r="A96" s="25"/>
      <c r="B96" s="25"/>
      <c r="C96" s="25"/>
      <c r="D96" s="25"/>
      <c r="E96" s="26"/>
      <c r="F96" s="26"/>
      <c r="G96" s="25"/>
      <c r="H96" s="25"/>
      <c r="I96" s="25"/>
      <c r="J96" s="25"/>
      <c r="K96" s="26"/>
      <c r="L96" s="26"/>
      <c r="M96" s="25"/>
      <c r="N96" s="25"/>
      <c r="O96" s="26"/>
      <c r="P96" s="25"/>
      <c r="Q96" s="25"/>
      <c r="R96" s="63"/>
      <c r="S96" s="25"/>
    </row>
    <row r="97" spans="1:19" ht="15" customHeight="1" x14ac:dyDescent="0.35">
      <c r="A97" s="25"/>
      <c r="B97" s="25"/>
      <c r="C97" s="25"/>
      <c r="D97" s="25"/>
      <c r="E97" s="26"/>
      <c r="F97" s="26"/>
      <c r="G97" s="25"/>
      <c r="H97" s="25"/>
      <c r="I97" s="25"/>
      <c r="J97" s="25"/>
      <c r="K97" s="26"/>
      <c r="L97" s="26"/>
      <c r="M97" s="25"/>
      <c r="N97" s="25"/>
      <c r="O97" s="26"/>
      <c r="P97" s="25"/>
      <c r="Q97" s="25"/>
      <c r="R97" s="63"/>
      <c r="S97" s="25"/>
    </row>
    <row r="98" spans="1:19" ht="15" customHeight="1" x14ac:dyDescent="0.35">
      <c r="A98" s="25"/>
      <c r="B98" s="25"/>
      <c r="C98" s="25"/>
      <c r="D98" s="25"/>
      <c r="E98" s="26"/>
      <c r="F98" s="26"/>
      <c r="G98" s="25"/>
      <c r="H98" s="25"/>
      <c r="I98" s="25"/>
      <c r="J98" s="25"/>
      <c r="K98" s="26"/>
      <c r="L98" s="26"/>
      <c r="M98" s="25"/>
      <c r="N98" s="25"/>
      <c r="O98" s="26"/>
      <c r="P98" s="25"/>
      <c r="Q98" s="25"/>
      <c r="R98" s="63"/>
      <c r="S98" s="25"/>
    </row>
    <row r="99" spans="1:19" ht="15" customHeight="1" x14ac:dyDescent="0.35">
      <c r="A99" s="25"/>
      <c r="B99" s="25"/>
      <c r="C99" s="25"/>
      <c r="D99" s="25"/>
      <c r="E99" s="26"/>
      <c r="F99" s="26"/>
      <c r="G99" s="25"/>
      <c r="H99" s="25"/>
      <c r="I99" s="25"/>
      <c r="J99" s="25"/>
      <c r="K99" s="26"/>
      <c r="L99" s="26"/>
      <c r="M99" s="25"/>
      <c r="N99" s="25"/>
      <c r="O99" s="26"/>
      <c r="P99" s="25"/>
      <c r="Q99" s="25"/>
      <c r="R99" s="63"/>
      <c r="S99" s="25"/>
    </row>
    <row r="100" spans="1:19" ht="15" customHeight="1" x14ac:dyDescent="0.35">
      <c r="A100" s="25"/>
      <c r="B100" s="25"/>
      <c r="C100" s="25"/>
      <c r="D100" s="25"/>
      <c r="E100" s="26"/>
      <c r="F100" s="26"/>
      <c r="G100" s="25"/>
      <c r="H100" s="25"/>
      <c r="I100" s="25"/>
      <c r="J100" s="25"/>
      <c r="K100" s="26"/>
      <c r="L100" s="26"/>
      <c r="M100" s="25"/>
      <c r="N100" s="25"/>
      <c r="O100" s="26"/>
      <c r="P100" s="25"/>
      <c r="Q100" s="25"/>
      <c r="R100" s="63"/>
      <c r="S100" s="25"/>
    </row>
    <row r="101" spans="1:19" ht="15" customHeight="1" x14ac:dyDescent="0.35">
      <c r="A101" s="25"/>
      <c r="B101" s="25"/>
      <c r="C101" s="25"/>
      <c r="D101" s="25"/>
      <c r="E101" s="26"/>
      <c r="F101" s="26"/>
      <c r="G101" s="25"/>
      <c r="H101" s="25"/>
      <c r="I101" s="25"/>
      <c r="J101" s="25"/>
      <c r="K101" s="26"/>
      <c r="L101" s="26"/>
      <c r="M101" s="25"/>
      <c r="N101" s="25"/>
      <c r="O101" s="26"/>
      <c r="P101" s="25"/>
      <c r="Q101" s="25"/>
      <c r="R101" s="63"/>
      <c r="S101" s="25"/>
    </row>
    <row r="102" spans="1:19" ht="15" customHeight="1" x14ac:dyDescent="0.35">
      <c r="A102" s="25"/>
      <c r="B102" s="25"/>
      <c r="C102" s="25"/>
      <c r="D102" s="25"/>
      <c r="E102" s="26"/>
      <c r="F102" s="26"/>
      <c r="G102" s="25"/>
      <c r="H102" s="25"/>
      <c r="I102" s="25"/>
      <c r="J102" s="25"/>
      <c r="K102" s="26"/>
      <c r="L102" s="26"/>
      <c r="M102" s="25"/>
      <c r="N102" s="25"/>
      <c r="O102" s="26"/>
      <c r="P102" s="25"/>
      <c r="Q102" s="25"/>
      <c r="R102" s="63"/>
      <c r="S102" s="25"/>
    </row>
    <row r="103" spans="1:19" ht="15" customHeight="1" x14ac:dyDescent="0.35">
      <c r="A103" s="25"/>
      <c r="B103" s="25"/>
      <c r="C103" s="25"/>
      <c r="D103" s="25"/>
      <c r="E103" s="26"/>
      <c r="F103" s="26"/>
      <c r="G103" s="25"/>
      <c r="H103" s="25"/>
      <c r="I103" s="25"/>
      <c r="J103" s="25"/>
      <c r="K103" s="26"/>
      <c r="L103" s="26"/>
      <c r="M103" s="25"/>
      <c r="N103" s="25"/>
      <c r="O103" s="26"/>
      <c r="P103" s="25"/>
      <c r="Q103" s="25"/>
      <c r="R103" s="63"/>
      <c r="S103" s="25"/>
    </row>
    <row r="104" spans="1:19" ht="15" customHeight="1" x14ac:dyDescent="0.35">
      <c r="A104" s="25"/>
      <c r="B104" s="25"/>
      <c r="C104" s="25"/>
      <c r="D104" s="25"/>
      <c r="E104" s="26"/>
      <c r="F104" s="26"/>
      <c r="G104" s="25"/>
      <c r="H104" s="25"/>
      <c r="I104" s="25"/>
      <c r="J104" s="25"/>
      <c r="K104" s="26"/>
      <c r="L104" s="26"/>
      <c r="M104" s="25"/>
      <c r="N104" s="25"/>
      <c r="O104" s="26"/>
      <c r="P104" s="25"/>
      <c r="Q104" s="25"/>
      <c r="R104" s="63"/>
      <c r="S104" s="25"/>
    </row>
    <row r="105" spans="1:19" ht="15" customHeight="1" x14ac:dyDescent="0.35">
      <c r="A105" s="25"/>
      <c r="B105" s="25"/>
      <c r="C105" s="25"/>
      <c r="D105" s="25"/>
      <c r="E105" s="26"/>
      <c r="F105" s="26"/>
      <c r="G105" s="25"/>
      <c r="H105" s="25"/>
      <c r="I105" s="25"/>
      <c r="J105" s="25"/>
      <c r="K105" s="26"/>
      <c r="L105" s="26"/>
      <c r="M105" s="25"/>
      <c r="N105" s="25"/>
      <c r="O105" s="26"/>
      <c r="P105" s="25"/>
      <c r="Q105" s="25"/>
      <c r="R105" s="63"/>
      <c r="S105" s="25"/>
    </row>
    <row r="106" spans="1:19" ht="15" customHeight="1" x14ac:dyDescent="0.35">
      <c r="A106" s="25"/>
      <c r="B106" s="25"/>
      <c r="C106" s="25"/>
      <c r="D106" s="25"/>
      <c r="E106" s="26"/>
      <c r="F106" s="26"/>
      <c r="G106" s="25"/>
      <c r="H106" s="25"/>
      <c r="I106" s="25"/>
      <c r="J106" s="25"/>
      <c r="K106" s="26"/>
      <c r="L106" s="26"/>
      <c r="M106" s="25"/>
      <c r="N106" s="25"/>
      <c r="O106" s="26"/>
      <c r="P106" s="25"/>
      <c r="Q106" s="25"/>
      <c r="R106" s="63"/>
      <c r="S106" s="25"/>
    </row>
    <row r="107" spans="1:19" ht="15" customHeight="1" x14ac:dyDescent="0.35">
      <c r="A107" s="25"/>
      <c r="B107" s="25"/>
      <c r="C107" s="25"/>
      <c r="D107" s="25"/>
      <c r="E107" s="26"/>
      <c r="F107" s="26"/>
      <c r="G107" s="25"/>
      <c r="H107" s="25"/>
      <c r="I107" s="25"/>
      <c r="J107" s="25"/>
      <c r="K107" s="26"/>
      <c r="L107" s="26"/>
      <c r="M107" s="25"/>
      <c r="N107" s="25"/>
      <c r="O107" s="26"/>
      <c r="P107" s="25"/>
      <c r="Q107" s="25"/>
      <c r="R107" s="63"/>
      <c r="S107" s="25"/>
    </row>
    <row r="108" spans="1:19" ht="15" customHeight="1" x14ac:dyDescent="0.35">
      <c r="A108" s="25"/>
      <c r="B108" s="25"/>
      <c r="C108" s="25"/>
      <c r="D108" s="25"/>
      <c r="E108" s="26"/>
      <c r="F108" s="26"/>
      <c r="G108" s="25"/>
      <c r="H108" s="25"/>
      <c r="I108" s="25"/>
      <c r="J108" s="25"/>
      <c r="K108" s="26"/>
      <c r="L108" s="26"/>
      <c r="M108" s="25"/>
      <c r="N108" s="25"/>
      <c r="O108" s="26"/>
      <c r="P108" s="25"/>
      <c r="Q108" s="25"/>
      <c r="R108" s="63"/>
      <c r="S108" s="25"/>
    </row>
    <row r="109" spans="1:19" ht="15" customHeight="1" x14ac:dyDescent="0.35">
      <c r="A109" s="25"/>
      <c r="B109" s="25"/>
      <c r="C109" s="25"/>
      <c r="D109" s="25"/>
      <c r="E109" s="26"/>
      <c r="F109" s="26"/>
      <c r="G109" s="25"/>
      <c r="H109" s="25"/>
      <c r="I109" s="25"/>
      <c r="J109" s="25"/>
      <c r="K109" s="26"/>
      <c r="L109" s="26"/>
      <c r="M109" s="25"/>
      <c r="N109" s="25"/>
      <c r="O109" s="26"/>
      <c r="P109" s="25"/>
      <c r="Q109" s="25"/>
      <c r="R109" s="63"/>
      <c r="S109" s="25"/>
    </row>
    <row r="110" spans="1:19" ht="15" customHeight="1" x14ac:dyDescent="0.35">
      <c r="A110" s="25"/>
      <c r="B110" s="25"/>
      <c r="C110" s="25"/>
      <c r="D110" s="25"/>
      <c r="E110" s="26"/>
      <c r="F110" s="26"/>
      <c r="G110" s="25"/>
      <c r="H110" s="25"/>
      <c r="I110" s="25"/>
      <c r="J110" s="25"/>
      <c r="K110" s="26"/>
      <c r="L110" s="26"/>
      <c r="M110" s="25"/>
      <c r="N110" s="25"/>
      <c r="O110" s="26"/>
      <c r="P110" s="25"/>
      <c r="Q110" s="25"/>
      <c r="R110" s="63"/>
      <c r="S110" s="25"/>
    </row>
    <row r="111" spans="1:19" ht="15" customHeight="1" x14ac:dyDescent="0.35">
      <c r="A111" s="25"/>
      <c r="B111" s="25"/>
      <c r="C111" s="25"/>
      <c r="D111" s="25"/>
      <c r="E111" s="26"/>
      <c r="F111" s="26"/>
      <c r="G111" s="25"/>
      <c r="H111" s="25"/>
      <c r="I111" s="25"/>
      <c r="J111" s="25"/>
      <c r="K111" s="26"/>
      <c r="L111" s="26"/>
      <c r="M111" s="25"/>
      <c r="N111" s="25"/>
      <c r="O111" s="26"/>
      <c r="P111" s="25"/>
      <c r="Q111" s="25"/>
      <c r="R111" s="63"/>
      <c r="S111" s="25"/>
    </row>
    <row r="112" spans="1:19" ht="15" customHeight="1" x14ac:dyDescent="0.35">
      <c r="A112" s="25"/>
      <c r="B112" s="25"/>
      <c r="C112" s="25"/>
      <c r="D112" s="25"/>
      <c r="E112" s="26"/>
      <c r="F112" s="26"/>
      <c r="G112" s="25"/>
      <c r="H112" s="25"/>
      <c r="I112" s="25"/>
      <c r="J112" s="25"/>
      <c r="K112" s="26"/>
      <c r="L112" s="26"/>
      <c r="M112" s="25"/>
      <c r="N112" s="25"/>
      <c r="O112" s="26"/>
      <c r="P112" s="25"/>
      <c r="Q112" s="25"/>
      <c r="R112" s="63"/>
      <c r="S112" s="25"/>
    </row>
    <row r="113" spans="1:19" ht="15" customHeight="1" x14ac:dyDescent="0.35">
      <c r="A113" s="25"/>
      <c r="B113" s="25"/>
      <c r="C113" s="25"/>
      <c r="D113" s="25"/>
      <c r="E113" s="26"/>
      <c r="F113" s="26"/>
      <c r="G113" s="25"/>
      <c r="H113" s="25"/>
      <c r="I113" s="25"/>
      <c r="J113" s="25"/>
      <c r="K113" s="26"/>
      <c r="L113" s="26"/>
      <c r="M113" s="25"/>
      <c r="N113" s="25"/>
      <c r="O113" s="26"/>
      <c r="P113" s="25"/>
      <c r="Q113" s="25"/>
      <c r="R113" s="63"/>
      <c r="S113" s="25"/>
    </row>
    <row r="114" spans="1:19" ht="15" customHeight="1" x14ac:dyDescent="0.35">
      <c r="A114" s="25"/>
      <c r="B114" s="25"/>
      <c r="C114" s="25"/>
      <c r="D114" s="25"/>
      <c r="E114" s="26"/>
      <c r="F114" s="26"/>
      <c r="G114" s="25"/>
      <c r="H114" s="25"/>
      <c r="I114" s="25"/>
      <c r="J114" s="25"/>
      <c r="K114" s="26"/>
      <c r="L114" s="26"/>
      <c r="M114" s="25"/>
      <c r="N114" s="25"/>
      <c r="O114" s="26"/>
      <c r="P114" s="25"/>
      <c r="Q114" s="25"/>
      <c r="R114" s="63"/>
      <c r="S114" s="25"/>
    </row>
    <row r="115" spans="1:19" ht="15" customHeight="1" x14ac:dyDescent="0.35">
      <c r="A115" s="25"/>
      <c r="B115" s="25"/>
      <c r="C115" s="25"/>
      <c r="D115" s="25"/>
      <c r="E115" s="26"/>
      <c r="F115" s="26"/>
      <c r="G115" s="25"/>
      <c r="H115" s="25"/>
      <c r="I115" s="25"/>
      <c r="J115" s="25"/>
      <c r="K115" s="26"/>
      <c r="L115" s="26"/>
      <c r="M115" s="25"/>
      <c r="N115" s="25"/>
      <c r="O115" s="26"/>
      <c r="P115" s="25"/>
      <c r="Q115" s="25"/>
      <c r="R115" s="63"/>
      <c r="S115" s="25"/>
    </row>
    <row r="116" spans="1:19" ht="15" customHeight="1" x14ac:dyDescent="0.35">
      <c r="A116" s="25"/>
      <c r="B116" s="25"/>
      <c r="C116" s="25"/>
      <c r="D116" s="25"/>
      <c r="E116" s="26"/>
      <c r="F116" s="26"/>
      <c r="G116" s="25"/>
      <c r="H116" s="25"/>
      <c r="I116" s="25"/>
      <c r="J116" s="25"/>
      <c r="K116" s="26"/>
      <c r="L116" s="26"/>
      <c r="M116" s="25"/>
      <c r="N116" s="25"/>
      <c r="O116" s="26"/>
      <c r="P116" s="25"/>
      <c r="Q116" s="25"/>
      <c r="R116" s="63"/>
      <c r="S116" s="25"/>
    </row>
    <row r="117" spans="1:19" ht="15" customHeight="1" x14ac:dyDescent="0.35">
      <c r="A117" s="25"/>
      <c r="B117" s="25"/>
      <c r="C117" s="25"/>
      <c r="D117" s="25"/>
      <c r="E117" s="26"/>
      <c r="F117" s="26"/>
      <c r="G117" s="25"/>
      <c r="H117" s="25"/>
      <c r="I117" s="25"/>
      <c r="J117" s="25"/>
      <c r="K117" s="26"/>
      <c r="L117" s="26"/>
      <c r="M117" s="25"/>
      <c r="N117" s="25"/>
      <c r="O117" s="26"/>
      <c r="P117" s="25"/>
      <c r="Q117" s="25"/>
      <c r="R117" s="63"/>
      <c r="S117" s="25"/>
    </row>
    <row r="118" spans="1:19" ht="15" customHeight="1" x14ac:dyDescent="0.35">
      <c r="A118" s="25"/>
      <c r="B118" s="25"/>
      <c r="C118" s="25"/>
      <c r="D118" s="25"/>
      <c r="E118" s="26"/>
      <c r="F118" s="26"/>
      <c r="G118" s="25"/>
      <c r="H118" s="25"/>
      <c r="I118" s="25"/>
      <c r="J118" s="25"/>
      <c r="K118" s="26"/>
      <c r="L118" s="26"/>
      <c r="M118" s="25"/>
      <c r="N118" s="25"/>
      <c r="O118" s="26"/>
      <c r="P118" s="25"/>
      <c r="Q118" s="25"/>
      <c r="R118" s="63"/>
      <c r="S118" s="25"/>
    </row>
    <row r="119" spans="1:19" ht="15" customHeight="1" x14ac:dyDescent="0.35">
      <c r="A119" s="25"/>
      <c r="B119" s="25"/>
      <c r="C119" s="25"/>
      <c r="D119" s="25"/>
      <c r="E119" s="26"/>
      <c r="F119" s="26"/>
      <c r="G119" s="25"/>
      <c r="H119" s="25"/>
      <c r="I119" s="25"/>
      <c r="J119" s="25"/>
      <c r="K119" s="26"/>
      <c r="L119" s="26"/>
      <c r="M119" s="25"/>
      <c r="N119" s="25"/>
      <c r="O119" s="26"/>
      <c r="P119" s="25"/>
      <c r="Q119" s="25"/>
      <c r="R119" s="63"/>
      <c r="S119" s="25"/>
    </row>
    <row r="120" spans="1:19" ht="15" customHeight="1" x14ac:dyDescent="0.35">
      <c r="A120" s="25"/>
      <c r="B120" s="25"/>
      <c r="C120" s="25"/>
      <c r="D120" s="25"/>
      <c r="E120" s="26"/>
      <c r="F120" s="26"/>
      <c r="G120" s="25"/>
      <c r="H120" s="25"/>
      <c r="I120" s="25"/>
      <c r="J120" s="25"/>
      <c r="K120" s="26"/>
      <c r="L120" s="26"/>
      <c r="M120" s="25"/>
      <c r="N120" s="25"/>
      <c r="O120" s="26"/>
      <c r="P120" s="25"/>
      <c r="Q120" s="25"/>
      <c r="R120" s="63"/>
      <c r="S120" s="25"/>
    </row>
    <row r="121" spans="1:19" ht="15" customHeight="1" x14ac:dyDescent="0.35">
      <c r="A121" s="25"/>
      <c r="B121" s="25"/>
      <c r="C121" s="25"/>
      <c r="D121" s="25"/>
      <c r="E121" s="26"/>
      <c r="F121" s="26"/>
      <c r="G121" s="25"/>
      <c r="H121" s="25"/>
      <c r="I121" s="25"/>
      <c r="J121" s="25"/>
      <c r="K121" s="26"/>
      <c r="L121" s="26"/>
      <c r="M121" s="25"/>
      <c r="N121" s="25"/>
      <c r="O121" s="26"/>
      <c r="P121" s="25"/>
      <c r="Q121" s="25"/>
      <c r="R121" s="63"/>
      <c r="S121" s="25"/>
    </row>
    <row r="122" spans="1:19" ht="15" customHeight="1" x14ac:dyDescent="0.35">
      <c r="A122" s="25"/>
      <c r="B122" s="25"/>
      <c r="C122" s="25"/>
      <c r="D122" s="25"/>
      <c r="E122" s="26"/>
      <c r="F122" s="26"/>
      <c r="G122" s="25"/>
      <c r="H122" s="25"/>
      <c r="I122" s="25"/>
      <c r="J122" s="25"/>
      <c r="K122" s="26"/>
      <c r="L122" s="26"/>
      <c r="M122" s="25"/>
      <c r="N122" s="25"/>
      <c r="O122" s="26"/>
      <c r="P122" s="25"/>
      <c r="Q122" s="25"/>
      <c r="R122" s="63"/>
      <c r="S122" s="25"/>
    </row>
    <row r="123" spans="1:19" ht="15" customHeight="1" x14ac:dyDescent="0.35">
      <c r="A123" s="25"/>
      <c r="B123" s="25"/>
      <c r="C123" s="25"/>
      <c r="D123" s="25"/>
      <c r="E123" s="26"/>
      <c r="F123" s="26"/>
      <c r="G123" s="25"/>
      <c r="H123" s="25"/>
      <c r="I123" s="25"/>
      <c r="J123" s="25"/>
      <c r="K123" s="26"/>
      <c r="L123" s="26"/>
      <c r="M123" s="25"/>
      <c r="N123" s="25"/>
      <c r="O123" s="26"/>
      <c r="P123" s="25"/>
      <c r="Q123" s="25"/>
      <c r="R123" s="63"/>
      <c r="S123" s="25"/>
    </row>
    <row r="124" spans="1:19" ht="15" customHeight="1" x14ac:dyDescent="0.35">
      <c r="A124" s="25"/>
      <c r="B124" s="25"/>
      <c r="C124" s="25"/>
      <c r="D124" s="25"/>
      <c r="E124" s="26"/>
      <c r="F124" s="26"/>
      <c r="G124" s="25"/>
      <c r="H124" s="25"/>
      <c r="I124" s="25"/>
      <c r="J124" s="25"/>
      <c r="K124" s="26"/>
      <c r="L124" s="26"/>
      <c r="M124" s="25"/>
      <c r="N124" s="25"/>
      <c r="O124" s="26"/>
      <c r="P124" s="25"/>
      <c r="Q124" s="25"/>
      <c r="R124" s="63"/>
      <c r="S124" s="25"/>
    </row>
    <row r="125" spans="1:19" ht="15" customHeight="1" x14ac:dyDescent="0.35">
      <c r="A125" s="25"/>
      <c r="B125" s="25"/>
      <c r="C125" s="25"/>
      <c r="D125" s="25"/>
      <c r="E125" s="26"/>
      <c r="F125" s="26"/>
      <c r="G125" s="25"/>
      <c r="H125" s="25"/>
      <c r="I125" s="25"/>
      <c r="J125" s="25"/>
      <c r="K125" s="26"/>
      <c r="L125" s="26"/>
      <c r="M125" s="25"/>
      <c r="N125" s="25"/>
      <c r="O125" s="26"/>
      <c r="P125" s="25"/>
      <c r="Q125" s="25"/>
      <c r="R125" s="63"/>
      <c r="S125" s="25"/>
    </row>
    <row r="126" spans="1:19" ht="15" customHeight="1" x14ac:dyDescent="0.35">
      <c r="A126" s="25"/>
      <c r="B126" s="25"/>
      <c r="C126" s="25"/>
      <c r="D126" s="25"/>
      <c r="E126" s="26"/>
      <c r="F126" s="26"/>
      <c r="G126" s="25"/>
      <c r="H126" s="25"/>
      <c r="I126" s="25"/>
      <c r="J126" s="25"/>
      <c r="K126" s="26"/>
      <c r="L126" s="26"/>
      <c r="M126" s="25"/>
      <c r="N126" s="25"/>
      <c r="O126" s="26"/>
      <c r="P126" s="25"/>
      <c r="Q126" s="25"/>
      <c r="R126" s="63"/>
      <c r="S126" s="25"/>
    </row>
    <row r="127" spans="1:19" ht="15" customHeight="1" x14ac:dyDescent="0.35">
      <c r="A127" s="25"/>
      <c r="B127" s="25"/>
      <c r="C127" s="25"/>
      <c r="D127" s="25"/>
      <c r="E127" s="26"/>
      <c r="F127" s="26"/>
      <c r="G127" s="25"/>
      <c r="H127" s="25"/>
      <c r="I127" s="25"/>
      <c r="J127" s="25"/>
      <c r="K127" s="26"/>
      <c r="L127" s="26"/>
      <c r="M127" s="25"/>
      <c r="N127" s="25"/>
      <c r="O127" s="26"/>
      <c r="P127" s="25"/>
      <c r="Q127" s="25"/>
      <c r="R127" s="63"/>
      <c r="S127" s="25"/>
    </row>
    <row r="128" spans="1:19" ht="15" customHeight="1" x14ac:dyDescent="0.35">
      <c r="A128" s="25"/>
      <c r="B128" s="25"/>
      <c r="C128" s="25"/>
      <c r="D128" s="25"/>
      <c r="E128" s="26"/>
      <c r="F128" s="26"/>
      <c r="G128" s="25"/>
      <c r="H128" s="25"/>
      <c r="I128" s="25"/>
      <c r="J128" s="25"/>
      <c r="K128" s="26"/>
      <c r="L128" s="26"/>
      <c r="M128" s="25"/>
      <c r="N128" s="25"/>
      <c r="O128" s="26"/>
      <c r="P128" s="25"/>
      <c r="Q128" s="25"/>
      <c r="R128" s="63"/>
      <c r="S128" s="25"/>
    </row>
    <row r="129" spans="1:19" ht="15" customHeight="1" x14ac:dyDescent="0.35">
      <c r="A129" s="25"/>
      <c r="B129" s="25"/>
      <c r="C129" s="25"/>
      <c r="D129" s="25"/>
      <c r="E129" s="26"/>
      <c r="F129" s="26"/>
      <c r="G129" s="25"/>
      <c r="H129" s="25"/>
      <c r="I129" s="25"/>
      <c r="J129" s="25"/>
      <c r="K129" s="26"/>
      <c r="L129" s="26"/>
      <c r="M129" s="25"/>
      <c r="N129" s="25"/>
      <c r="O129" s="26"/>
      <c r="P129" s="25"/>
      <c r="Q129" s="25"/>
      <c r="R129" s="63"/>
      <c r="S129" s="25"/>
    </row>
    <row r="130" spans="1:19" ht="15" customHeight="1" x14ac:dyDescent="0.35">
      <c r="A130" s="25"/>
      <c r="B130" s="25"/>
      <c r="C130" s="25"/>
      <c r="D130" s="25"/>
      <c r="E130" s="26"/>
      <c r="F130" s="26"/>
      <c r="G130" s="25"/>
      <c r="H130" s="25"/>
      <c r="I130" s="25"/>
      <c r="J130" s="25"/>
      <c r="K130" s="26"/>
      <c r="L130" s="26"/>
      <c r="M130" s="25"/>
      <c r="N130" s="25"/>
      <c r="O130" s="26"/>
      <c r="P130" s="25"/>
      <c r="Q130" s="25"/>
      <c r="R130" s="63"/>
      <c r="S130" s="25"/>
    </row>
    <row r="131" spans="1:19" ht="15" customHeight="1" x14ac:dyDescent="0.35">
      <c r="A131" s="25"/>
      <c r="B131" s="25"/>
      <c r="C131" s="25"/>
      <c r="D131" s="25"/>
      <c r="E131" s="26"/>
      <c r="F131" s="26"/>
      <c r="G131" s="25"/>
      <c r="H131" s="25"/>
      <c r="I131" s="25"/>
      <c r="J131" s="25"/>
      <c r="K131" s="26"/>
      <c r="L131" s="26"/>
      <c r="M131" s="25"/>
      <c r="N131" s="25"/>
      <c r="O131" s="26"/>
      <c r="P131" s="25"/>
      <c r="Q131" s="25"/>
      <c r="R131" s="63"/>
      <c r="S131" s="25"/>
    </row>
    <row r="132" spans="1:19" ht="15" customHeight="1" x14ac:dyDescent="0.35">
      <c r="A132" s="25"/>
      <c r="B132" s="25"/>
      <c r="C132" s="25"/>
      <c r="D132" s="25"/>
      <c r="E132" s="26"/>
      <c r="F132" s="26"/>
      <c r="G132" s="25"/>
      <c r="H132" s="25"/>
      <c r="I132" s="25"/>
      <c r="J132" s="25"/>
      <c r="K132" s="26"/>
      <c r="L132" s="26"/>
      <c r="M132" s="25"/>
      <c r="N132" s="25"/>
      <c r="O132" s="26"/>
      <c r="P132" s="25"/>
      <c r="Q132" s="25"/>
      <c r="R132" s="63"/>
      <c r="S132" s="25"/>
    </row>
    <row r="133" spans="1:19" ht="15" customHeight="1" x14ac:dyDescent="0.35">
      <c r="A133" s="25"/>
      <c r="B133" s="25"/>
      <c r="C133" s="25"/>
      <c r="D133" s="25"/>
      <c r="E133" s="26"/>
      <c r="F133" s="26"/>
      <c r="G133" s="25"/>
      <c r="H133" s="25"/>
      <c r="I133" s="25"/>
      <c r="J133" s="25"/>
      <c r="K133" s="26"/>
      <c r="L133" s="26"/>
      <c r="M133" s="25"/>
      <c r="N133" s="25"/>
      <c r="O133" s="26"/>
      <c r="P133" s="25"/>
      <c r="Q133" s="25"/>
      <c r="R133" s="63"/>
      <c r="S133" s="25"/>
    </row>
    <row r="134" spans="1:19" ht="15" customHeight="1" x14ac:dyDescent="0.35">
      <c r="A134" s="25"/>
      <c r="B134" s="25"/>
      <c r="C134" s="25"/>
      <c r="D134" s="25"/>
      <c r="E134" s="26"/>
      <c r="F134" s="26"/>
      <c r="G134" s="25"/>
      <c r="H134" s="25"/>
      <c r="I134" s="25"/>
      <c r="J134" s="25"/>
      <c r="K134" s="26"/>
      <c r="L134" s="26"/>
      <c r="M134" s="25"/>
      <c r="N134" s="25"/>
      <c r="O134" s="26"/>
      <c r="P134" s="25"/>
      <c r="Q134" s="25"/>
      <c r="R134" s="63"/>
      <c r="S134" s="25"/>
    </row>
    <row r="135" spans="1:19" ht="15" customHeight="1" x14ac:dyDescent="0.35">
      <c r="A135" s="25"/>
      <c r="B135" s="25"/>
      <c r="C135" s="25"/>
      <c r="D135" s="25"/>
      <c r="E135" s="26"/>
      <c r="F135" s="26"/>
      <c r="G135" s="25"/>
      <c r="H135" s="25"/>
      <c r="I135" s="25"/>
      <c r="J135" s="25"/>
      <c r="K135" s="26"/>
      <c r="L135" s="26"/>
      <c r="M135" s="25"/>
      <c r="N135" s="25"/>
      <c r="O135" s="26"/>
      <c r="P135" s="25"/>
      <c r="Q135" s="25"/>
      <c r="R135" s="63"/>
      <c r="S135" s="25"/>
    </row>
    <row r="136" spans="1:19" ht="15" customHeight="1" x14ac:dyDescent="0.35">
      <c r="A136" s="25"/>
      <c r="B136" s="25"/>
      <c r="C136" s="25"/>
      <c r="D136" s="25"/>
      <c r="E136" s="26"/>
      <c r="F136" s="26"/>
      <c r="G136" s="25"/>
      <c r="H136" s="25"/>
      <c r="I136" s="25"/>
      <c r="J136" s="25"/>
      <c r="K136" s="26"/>
      <c r="L136" s="26"/>
      <c r="M136" s="25"/>
      <c r="N136" s="25"/>
      <c r="O136" s="26"/>
      <c r="P136" s="25"/>
      <c r="Q136" s="25"/>
      <c r="R136" s="63"/>
      <c r="S136" s="25"/>
    </row>
    <row r="137" spans="1:19" ht="15" customHeight="1" x14ac:dyDescent="0.35">
      <c r="A137" s="25"/>
      <c r="B137" s="25"/>
      <c r="C137" s="25"/>
      <c r="D137" s="25"/>
      <c r="E137" s="26"/>
      <c r="F137" s="26"/>
      <c r="G137" s="25"/>
      <c r="H137" s="25"/>
      <c r="I137" s="25"/>
      <c r="J137" s="25"/>
      <c r="K137" s="26"/>
      <c r="L137" s="26"/>
      <c r="M137" s="25"/>
      <c r="N137" s="25"/>
      <c r="O137" s="26"/>
      <c r="P137" s="25"/>
      <c r="Q137" s="25"/>
      <c r="R137" s="63"/>
      <c r="S137" s="25"/>
    </row>
    <row r="138" spans="1:19" ht="15" customHeight="1" x14ac:dyDescent="0.35">
      <c r="A138" s="25"/>
      <c r="B138" s="25"/>
      <c r="C138" s="25"/>
      <c r="D138" s="25"/>
      <c r="E138" s="26"/>
      <c r="F138" s="26"/>
      <c r="G138" s="25"/>
      <c r="H138" s="25"/>
      <c r="I138" s="25"/>
      <c r="J138" s="25"/>
      <c r="K138" s="26"/>
      <c r="L138" s="26"/>
      <c r="M138" s="25"/>
      <c r="N138" s="25"/>
      <c r="O138" s="26"/>
      <c r="P138" s="25"/>
      <c r="Q138" s="25"/>
      <c r="R138" s="63"/>
      <c r="S138" s="25"/>
    </row>
    <row r="139" spans="1:19" ht="15" customHeight="1" x14ac:dyDescent="0.35">
      <c r="A139" s="25"/>
      <c r="B139" s="25"/>
      <c r="C139" s="25"/>
      <c r="D139" s="25"/>
      <c r="E139" s="26"/>
      <c r="F139" s="26"/>
      <c r="G139" s="25"/>
      <c r="H139" s="25"/>
      <c r="I139" s="25"/>
      <c r="J139" s="25"/>
      <c r="K139" s="26"/>
      <c r="L139" s="26"/>
      <c r="M139" s="25"/>
      <c r="N139" s="25"/>
      <c r="O139" s="26"/>
      <c r="P139" s="25"/>
      <c r="Q139" s="25"/>
      <c r="R139" s="63"/>
      <c r="S139" s="25"/>
    </row>
    <row r="140" spans="1:19" ht="15" customHeight="1" x14ac:dyDescent="0.35">
      <c r="A140" s="25"/>
      <c r="B140" s="25"/>
      <c r="C140" s="25"/>
      <c r="D140" s="25"/>
      <c r="E140" s="26"/>
      <c r="F140" s="26"/>
      <c r="G140" s="25"/>
      <c r="H140" s="25"/>
      <c r="I140" s="25"/>
      <c r="J140" s="25"/>
      <c r="K140" s="26"/>
      <c r="L140" s="26"/>
      <c r="M140" s="25"/>
      <c r="N140" s="25"/>
      <c r="O140" s="26"/>
      <c r="P140" s="25"/>
      <c r="Q140" s="25"/>
      <c r="R140" s="63"/>
      <c r="S140" s="25"/>
    </row>
    <row r="141" spans="1:19" ht="15" customHeight="1" x14ac:dyDescent="0.35">
      <c r="A141" s="25"/>
      <c r="B141" s="25"/>
      <c r="C141" s="25"/>
      <c r="D141" s="25"/>
      <c r="E141" s="26"/>
      <c r="F141" s="26"/>
      <c r="G141" s="25"/>
      <c r="H141" s="25"/>
      <c r="I141" s="25"/>
      <c r="J141" s="25"/>
      <c r="K141" s="26"/>
      <c r="L141" s="26"/>
      <c r="M141" s="25"/>
      <c r="N141" s="25"/>
      <c r="O141" s="26"/>
      <c r="P141" s="25"/>
      <c r="Q141" s="25"/>
      <c r="R141" s="63"/>
      <c r="S141" s="25"/>
    </row>
    <row r="142" spans="1:19" ht="15" customHeight="1" x14ac:dyDescent="0.35">
      <c r="A142" s="25"/>
      <c r="B142" s="25"/>
      <c r="C142" s="25"/>
      <c r="D142" s="25"/>
      <c r="E142" s="26"/>
      <c r="F142" s="26"/>
      <c r="G142" s="25"/>
      <c r="H142" s="25"/>
      <c r="I142" s="25"/>
      <c r="J142" s="25"/>
      <c r="K142" s="26"/>
      <c r="L142" s="26"/>
      <c r="M142" s="25"/>
      <c r="N142" s="25"/>
      <c r="O142" s="26"/>
      <c r="P142" s="25"/>
      <c r="Q142" s="25"/>
      <c r="R142" s="63"/>
      <c r="S142" s="25"/>
    </row>
    <row r="143" spans="1:19" ht="15" customHeight="1" x14ac:dyDescent="0.35">
      <c r="A143" s="25"/>
      <c r="B143" s="25"/>
      <c r="C143" s="25"/>
      <c r="D143" s="25"/>
      <c r="E143" s="26"/>
      <c r="F143" s="26"/>
      <c r="G143" s="25"/>
      <c r="H143" s="25"/>
      <c r="I143" s="25"/>
      <c r="J143" s="25"/>
      <c r="K143" s="26"/>
      <c r="L143" s="26"/>
      <c r="M143" s="25"/>
      <c r="N143" s="25"/>
      <c r="O143" s="26"/>
      <c r="P143" s="25"/>
      <c r="Q143" s="25"/>
      <c r="R143" s="63"/>
      <c r="S143" s="25"/>
    </row>
    <row r="144" spans="1:19" ht="15" customHeight="1" x14ac:dyDescent="0.35">
      <c r="A144" s="25"/>
      <c r="B144" s="25"/>
      <c r="C144" s="25"/>
      <c r="D144" s="25"/>
      <c r="E144" s="26"/>
      <c r="F144" s="26"/>
      <c r="G144" s="25"/>
      <c r="H144" s="25"/>
      <c r="I144" s="25"/>
      <c r="J144" s="25"/>
      <c r="K144" s="26"/>
      <c r="L144" s="26"/>
      <c r="M144" s="25"/>
      <c r="N144" s="25"/>
      <c r="O144" s="26"/>
      <c r="P144" s="25"/>
      <c r="Q144" s="25"/>
      <c r="R144" s="63"/>
      <c r="S144" s="25"/>
    </row>
    <row r="145" spans="1:19" ht="15" customHeight="1" x14ac:dyDescent="0.35">
      <c r="A145" s="25"/>
      <c r="B145" s="25"/>
      <c r="C145" s="25"/>
      <c r="D145" s="25"/>
      <c r="E145" s="26"/>
      <c r="F145" s="26"/>
      <c r="G145" s="25"/>
      <c r="H145" s="25"/>
      <c r="I145" s="25"/>
      <c r="J145" s="25"/>
      <c r="K145" s="26"/>
      <c r="L145" s="26"/>
      <c r="M145" s="25"/>
      <c r="N145" s="25"/>
      <c r="O145" s="26"/>
      <c r="P145" s="25"/>
      <c r="Q145" s="25"/>
      <c r="R145" s="63"/>
      <c r="S145" s="25"/>
    </row>
    <row r="146" spans="1:19" ht="15" customHeight="1" x14ac:dyDescent="0.35">
      <c r="A146" s="25"/>
      <c r="B146" s="25"/>
      <c r="C146" s="25"/>
      <c r="D146" s="25"/>
      <c r="E146" s="26"/>
      <c r="F146" s="26"/>
      <c r="G146" s="25"/>
      <c r="H146" s="25"/>
      <c r="I146" s="25"/>
      <c r="J146" s="25"/>
      <c r="K146" s="26"/>
      <c r="L146" s="26"/>
      <c r="M146" s="25"/>
      <c r="N146" s="25"/>
      <c r="O146" s="26"/>
      <c r="P146" s="25"/>
      <c r="Q146" s="25"/>
      <c r="R146" s="63"/>
      <c r="S146" s="25"/>
    </row>
    <row r="147" spans="1:19" ht="15" customHeight="1" x14ac:dyDescent="0.35">
      <c r="A147" s="25"/>
      <c r="B147" s="25"/>
      <c r="C147" s="25"/>
      <c r="D147" s="25"/>
      <c r="E147" s="26"/>
      <c r="F147" s="26"/>
      <c r="G147" s="25"/>
      <c r="H147" s="25"/>
      <c r="I147" s="25"/>
      <c r="J147" s="25"/>
      <c r="K147" s="26"/>
      <c r="L147" s="26"/>
      <c r="M147" s="25"/>
      <c r="N147" s="25"/>
      <c r="O147" s="26"/>
      <c r="P147" s="25"/>
      <c r="Q147" s="25"/>
      <c r="R147" s="63"/>
      <c r="S147" s="25"/>
    </row>
    <row r="148" spans="1:19" ht="15" customHeight="1" x14ac:dyDescent="0.35">
      <c r="A148" s="25"/>
      <c r="B148" s="25"/>
      <c r="C148" s="25"/>
      <c r="D148" s="25"/>
      <c r="E148" s="26"/>
      <c r="F148" s="26"/>
      <c r="G148" s="25"/>
      <c r="H148" s="25"/>
      <c r="I148" s="25"/>
      <c r="J148" s="25"/>
      <c r="K148" s="26"/>
      <c r="L148" s="26"/>
      <c r="M148" s="25"/>
      <c r="N148" s="25"/>
      <c r="O148" s="26"/>
      <c r="P148" s="25"/>
      <c r="Q148" s="25"/>
      <c r="R148" s="63"/>
      <c r="S148" s="25"/>
    </row>
    <row r="149" spans="1:19" ht="15" customHeight="1" x14ac:dyDescent="0.35">
      <c r="A149" s="25"/>
      <c r="B149" s="25"/>
      <c r="C149" s="25"/>
      <c r="D149" s="25"/>
      <c r="E149" s="26"/>
      <c r="F149" s="26"/>
      <c r="G149" s="25"/>
      <c r="H149" s="25"/>
      <c r="I149" s="25"/>
      <c r="J149" s="25"/>
      <c r="K149" s="26"/>
      <c r="L149" s="26"/>
      <c r="M149" s="25"/>
      <c r="N149" s="25"/>
      <c r="O149" s="26"/>
      <c r="P149" s="25"/>
      <c r="Q149" s="25"/>
      <c r="R149" s="63"/>
      <c r="S149" s="25"/>
    </row>
    <row r="150" spans="1:19" ht="15" customHeight="1" x14ac:dyDescent="0.35">
      <c r="A150" s="25"/>
      <c r="B150" s="25"/>
      <c r="C150" s="25"/>
      <c r="D150" s="25"/>
      <c r="E150" s="26"/>
      <c r="F150" s="26"/>
      <c r="G150" s="25"/>
      <c r="H150" s="25"/>
      <c r="I150" s="25"/>
      <c r="J150" s="25"/>
      <c r="K150" s="26"/>
      <c r="L150" s="26"/>
      <c r="M150" s="25"/>
      <c r="N150" s="25"/>
      <c r="O150" s="26"/>
      <c r="P150" s="25"/>
      <c r="Q150" s="25"/>
      <c r="R150" s="63"/>
      <c r="S150" s="25"/>
    </row>
    <row r="151" spans="1:19" ht="15" customHeight="1" x14ac:dyDescent="0.35">
      <c r="A151" s="25"/>
      <c r="B151" s="25"/>
      <c r="C151" s="25"/>
      <c r="D151" s="25"/>
      <c r="E151" s="26"/>
      <c r="F151" s="26"/>
      <c r="G151" s="25"/>
      <c r="H151" s="25"/>
      <c r="I151" s="25"/>
      <c r="J151" s="25"/>
      <c r="K151" s="26"/>
      <c r="L151" s="26"/>
      <c r="M151" s="25"/>
      <c r="N151" s="25"/>
      <c r="O151" s="26"/>
      <c r="P151" s="25"/>
      <c r="Q151" s="25"/>
      <c r="R151" s="63"/>
      <c r="S151" s="25"/>
    </row>
    <row r="152" spans="1:19" ht="15" customHeight="1" x14ac:dyDescent="0.35">
      <c r="A152" s="25"/>
      <c r="B152" s="25"/>
      <c r="C152" s="25"/>
      <c r="D152" s="25"/>
      <c r="E152" s="26"/>
      <c r="F152" s="26"/>
      <c r="G152" s="25"/>
      <c r="H152" s="25"/>
      <c r="I152" s="25"/>
      <c r="J152" s="25"/>
      <c r="K152" s="26"/>
      <c r="L152" s="26"/>
      <c r="M152" s="25"/>
      <c r="N152" s="25"/>
      <c r="O152" s="26"/>
      <c r="P152" s="25"/>
      <c r="Q152" s="25"/>
      <c r="R152" s="63"/>
      <c r="S152" s="25"/>
    </row>
    <row r="153" spans="1:19" ht="15" customHeight="1" x14ac:dyDescent="0.35">
      <c r="A153" s="25"/>
      <c r="B153" s="25"/>
      <c r="C153" s="25"/>
      <c r="D153" s="25"/>
      <c r="E153" s="26"/>
      <c r="F153" s="26"/>
      <c r="G153" s="25"/>
      <c r="H153" s="25"/>
      <c r="I153" s="25"/>
      <c r="J153" s="25"/>
      <c r="K153" s="26"/>
      <c r="L153" s="26"/>
      <c r="M153" s="25"/>
      <c r="N153" s="25"/>
      <c r="O153" s="26"/>
      <c r="P153" s="25"/>
      <c r="Q153" s="25"/>
      <c r="R153" s="63"/>
      <c r="S153" s="25"/>
    </row>
    <row r="154" spans="1:19" ht="15" customHeight="1" x14ac:dyDescent="0.35">
      <c r="A154" s="25"/>
      <c r="B154" s="25"/>
      <c r="C154" s="25"/>
      <c r="D154" s="25"/>
      <c r="E154" s="26"/>
      <c r="F154" s="26"/>
      <c r="G154" s="25"/>
      <c r="H154" s="25"/>
      <c r="I154" s="25"/>
      <c r="J154" s="25"/>
      <c r="K154" s="26"/>
      <c r="L154" s="26"/>
      <c r="M154" s="25"/>
      <c r="N154" s="25"/>
      <c r="O154" s="26"/>
      <c r="P154" s="25"/>
      <c r="Q154" s="25"/>
      <c r="R154" s="63"/>
      <c r="S154" s="25"/>
    </row>
    <row r="155" spans="1:19" ht="15" customHeight="1" x14ac:dyDescent="0.35">
      <c r="A155" s="25"/>
      <c r="B155" s="25"/>
      <c r="C155" s="25"/>
      <c r="D155" s="25"/>
      <c r="E155" s="26"/>
      <c r="F155" s="26"/>
      <c r="G155" s="25"/>
      <c r="H155" s="25"/>
      <c r="I155" s="25"/>
      <c r="J155" s="25"/>
      <c r="K155" s="26"/>
      <c r="L155" s="26"/>
      <c r="M155" s="25"/>
      <c r="N155" s="25"/>
      <c r="O155" s="26"/>
      <c r="P155" s="25"/>
      <c r="Q155" s="25"/>
      <c r="R155" s="63"/>
      <c r="S155" s="25"/>
    </row>
    <row r="156" spans="1:19" ht="15" customHeight="1" x14ac:dyDescent="0.35">
      <c r="A156" s="25"/>
      <c r="B156" s="25"/>
      <c r="C156" s="25"/>
      <c r="D156" s="25"/>
      <c r="E156" s="26"/>
      <c r="F156" s="26"/>
      <c r="G156" s="25"/>
      <c r="H156" s="25"/>
      <c r="I156" s="25"/>
      <c r="J156" s="25"/>
      <c r="K156" s="26"/>
      <c r="L156" s="26"/>
      <c r="M156" s="25"/>
      <c r="N156" s="25"/>
      <c r="O156" s="26"/>
      <c r="P156" s="25"/>
      <c r="Q156" s="25"/>
      <c r="R156" s="63"/>
      <c r="S156" s="25"/>
    </row>
    <row r="157" spans="1:19" ht="15" customHeight="1" x14ac:dyDescent="0.35">
      <c r="A157" s="25"/>
      <c r="B157" s="25"/>
      <c r="C157" s="25"/>
      <c r="D157" s="25"/>
      <c r="E157" s="26"/>
      <c r="F157" s="26"/>
      <c r="G157" s="25"/>
      <c r="H157" s="25"/>
      <c r="I157" s="25"/>
      <c r="J157" s="25"/>
      <c r="K157" s="26"/>
      <c r="L157" s="26"/>
      <c r="M157" s="25"/>
      <c r="N157" s="25"/>
      <c r="O157" s="26"/>
      <c r="P157" s="25"/>
      <c r="Q157" s="25"/>
      <c r="R157" s="63"/>
      <c r="S157" s="25"/>
    </row>
    <row r="158" spans="1:19" ht="15" customHeight="1" x14ac:dyDescent="0.35">
      <c r="A158" s="25"/>
      <c r="B158" s="25"/>
      <c r="C158" s="25"/>
      <c r="D158" s="25"/>
      <c r="E158" s="26"/>
      <c r="F158" s="26"/>
      <c r="G158" s="25"/>
      <c r="H158" s="25"/>
      <c r="I158" s="25"/>
      <c r="J158" s="25"/>
      <c r="K158" s="26"/>
      <c r="L158" s="26"/>
      <c r="M158" s="25"/>
      <c r="N158" s="25"/>
      <c r="O158" s="26"/>
      <c r="P158" s="25"/>
      <c r="Q158" s="25"/>
      <c r="R158" s="63"/>
      <c r="S158" s="25"/>
    </row>
  </sheetData>
  <mergeCells count="4">
    <mergeCell ref="U1:BI1"/>
    <mergeCell ref="U51:V51"/>
    <mergeCell ref="X51:Y51"/>
    <mergeCell ref="A1:S1"/>
  </mergeCells>
  <pageMargins left="0.7" right="0.7" top="0.75" bottom="0.75" header="0.3" footer="0.3"/>
  <pageSetup orientation="portrait" r:id="rId9"/>
  <drawing r:id="rId10"/>
  <tableParts count="3">
    <tablePart r:id="rId11"/>
    <tablePart r:id="rId12"/>
    <tablePart r:id="rId13"/>
  </tableParts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 xr:uid="{00000000-0002-0000-0800-000000000000}">
          <x14:formula1>
            <xm:f>'Dropdown Choices'!$E$2:$E$7</xm:f>
          </x14:formula1>
          <xm:sqref>I3:I157</xm:sqref>
        </x14:dataValidation>
        <x14:dataValidation type="list" allowBlank="1" showInputMessage="1" showErrorMessage="1" xr:uid="{00000000-0002-0000-0800-000002000000}">
          <x14:formula1>
            <xm:f>'Dropdown Choices'!$H$2:$H$6</xm:f>
          </x14:formula1>
          <xm:sqref>N3:N159</xm:sqref>
        </x14:dataValidation>
        <x14:dataValidation type="list" allowBlank="1" showInputMessage="1" showErrorMessage="1" xr:uid="{00000000-0002-0000-0800-000003000000}">
          <x14:formula1>
            <xm:f>'Dropdown Choices'!$I$2:$I$5</xm:f>
          </x14:formula1>
          <xm:sqref>P3:P159</xm:sqref>
        </x14:dataValidation>
        <x14:dataValidation type="list" allowBlank="1" showInputMessage="1" showErrorMessage="1" xr:uid="{00000000-0002-0000-0800-000004000000}">
          <x14:formula1>
            <xm:f>'Dropdown Choices'!$J$2:$J$6</xm:f>
          </x14:formula1>
          <xm:sqref>Q3:Q158</xm:sqref>
        </x14:dataValidation>
        <x14:dataValidation type="list" allowBlank="1" showInputMessage="1" showErrorMessage="1" xr:uid="{00000000-0002-0000-0800-000005000000}">
          <x14:formula1>
            <xm:f>'Dropdown Choices'!$K$2:$K$5</xm:f>
          </x14:formula1>
          <xm:sqref>R3:R158</xm:sqref>
        </x14:dataValidation>
        <x14:dataValidation type="list" allowBlank="1" showInputMessage="1" showErrorMessage="1" xr:uid="{00000000-0002-0000-0800-000007000000}">
          <x14:formula1>
            <xm:f>'Dropdown Choices'!$B$2:$B$57</xm:f>
          </x14:formula1>
          <xm:sqref>D3:D157</xm:sqref>
        </x14:dataValidation>
        <x14:dataValidation type="list" allowBlank="1" showInputMessage="1" showErrorMessage="1" xr:uid="{00000000-0002-0000-0800-000008000000}">
          <x14:formula1>
            <xm:f>'Dropdown Choices'!$A$2:$A$19</xm:f>
          </x14:formula1>
          <xm:sqref>C3:C157</xm:sqref>
        </x14:dataValidation>
        <x14:dataValidation type="list" allowBlank="1" showInputMessage="1" showErrorMessage="1" xr:uid="{00000000-0002-0000-0800-000001000000}">
          <x14:formula1>
            <xm:f>'Dropdown Choices'!$D$2:$D$14</xm:f>
          </x14:formula1>
          <xm:sqref>J3:J157</xm:sqref>
        </x14:dataValidation>
        <x14:dataValidation type="list" allowBlank="1" showInputMessage="1" showErrorMessage="1" xr:uid="{00000000-0002-0000-0800-000006000000}">
          <x14:formula1>
            <xm:f>'Dropdown Choices'!$G$2:$G$30</xm:f>
          </x14:formula1>
          <xm:sqref>M3:M158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Summary</vt:lpstr>
      <vt:lpstr>Jan</vt:lpstr>
      <vt:lpstr>Feb</vt:lpstr>
      <vt:lpstr>Mar</vt:lpstr>
      <vt:lpstr>Apr</vt:lpstr>
      <vt:lpstr>May</vt:lpstr>
      <vt:lpstr>Jun</vt:lpstr>
      <vt:lpstr>Jul</vt:lpstr>
      <vt:lpstr>Aug</vt:lpstr>
      <vt:lpstr>Sep</vt:lpstr>
      <vt:lpstr>Oct</vt:lpstr>
      <vt:lpstr>Nov</vt:lpstr>
      <vt:lpstr>Dec</vt:lpstr>
      <vt:lpstr>Dropdown Choices</vt:lpstr>
      <vt:lpstr>Generic-Brand Names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</dc:creator>
  <cp:lastModifiedBy>Phil</cp:lastModifiedBy>
  <cp:lastPrinted>2018-08-07T18:35:38Z</cp:lastPrinted>
  <dcterms:created xsi:type="dcterms:W3CDTF">2017-06-24T14:41:51Z</dcterms:created>
  <dcterms:modified xsi:type="dcterms:W3CDTF">2019-03-09T15:26:02Z</dcterms:modified>
</cp:coreProperties>
</file>